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130" activeTab="4"/>
  </bookViews>
  <sheets>
    <sheet name="師範學院" sheetId="1" r:id="rId1"/>
    <sheet name="農學院" sheetId="2" r:id="rId2"/>
    <sheet name="理工學院" sheetId="3" r:id="rId3"/>
    <sheet name="生命科學院" sheetId="4" r:id="rId4"/>
    <sheet name="以院區分" sheetId="5" r:id="rId5"/>
  </sheets>
  <definedNames/>
  <calcPr fullCalcOnLoad="1"/>
</workbook>
</file>

<file path=xl/sharedStrings.xml><?xml version="1.0" encoding="utf-8"?>
<sst xmlns="http://schemas.openxmlformats.org/spreadsheetml/2006/main" count="388" uniqueCount="109">
  <si>
    <r>
      <rPr>
        <sz val="12"/>
        <color indexed="8"/>
        <rFont val="標楷體"/>
        <family val="4"/>
      </rPr>
      <t>合計：</t>
    </r>
  </si>
  <si>
    <r>
      <rPr>
        <sz val="12"/>
        <color indexed="8"/>
        <rFont val="標楷體"/>
        <family val="4"/>
      </rPr>
      <t>合計：</t>
    </r>
  </si>
  <si>
    <r>
      <rPr>
        <sz val="12"/>
        <color indexed="8"/>
        <rFont val="標楷體"/>
        <family val="4"/>
      </rPr>
      <t>第</t>
    </r>
    <r>
      <rPr>
        <sz val="12"/>
        <color indexed="8"/>
        <rFont val="Times New Roman"/>
        <family val="1"/>
      </rPr>
      <t>1</t>
    </r>
    <r>
      <rPr>
        <sz val="12"/>
        <color indexed="8"/>
        <rFont val="標楷體"/>
        <family val="4"/>
      </rPr>
      <t>年</t>
    </r>
  </si>
  <si>
    <r>
      <rPr>
        <sz val="12"/>
        <color indexed="8"/>
        <rFont val="標楷體"/>
        <family val="4"/>
      </rPr>
      <t>第</t>
    </r>
    <r>
      <rPr>
        <sz val="12"/>
        <color indexed="8"/>
        <rFont val="Times New Roman"/>
        <family val="1"/>
      </rPr>
      <t>2</t>
    </r>
    <r>
      <rPr>
        <sz val="12"/>
        <color indexed="8"/>
        <rFont val="標楷體"/>
        <family val="4"/>
      </rPr>
      <t>年</t>
    </r>
  </si>
  <si>
    <r>
      <rPr>
        <sz val="12"/>
        <color indexed="8"/>
        <rFont val="標楷體"/>
        <family val="4"/>
      </rPr>
      <t>第</t>
    </r>
    <r>
      <rPr>
        <sz val="12"/>
        <color indexed="8"/>
        <rFont val="Times New Roman"/>
        <family val="1"/>
      </rPr>
      <t>3</t>
    </r>
    <r>
      <rPr>
        <sz val="12"/>
        <color indexed="8"/>
        <rFont val="標楷體"/>
        <family val="4"/>
      </rPr>
      <t>年</t>
    </r>
  </si>
  <si>
    <r>
      <rPr>
        <sz val="12"/>
        <color indexed="8"/>
        <rFont val="標楷體"/>
        <family val="4"/>
      </rPr>
      <t>合計：</t>
    </r>
  </si>
  <si>
    <r>
      <rPr>
        <sz val="12"/>
        <rFont val="標楷體"/>
        <family val="4"/>
      </rPr>
      <t>學院</t>
    </r>
  </si>
  <si>
    <r>
      <rPr>
        <sz val="12"/>
        <rFont val="標楷體"/>
        <family val="4"/>
      </rPr>
      <t>件數</t>
    </r>
  </si>
  <si>
    <r>
      <rPr>
        <sz val="12"/>
        <rFont val="標楷體"/>
        <family val="4"/>
      </rPr>
      <t>申請本校「研究設備費」配合款金額</t>
    </r>
  </si>
  <si>
    <r>
      <rPr>
        <sz val="12"/>
        <rFont val="標楷體"/>
        <family val="4"/>
      </rPr>
      <t>總計</t>
    </r>
  </si>
  <si>
    <r>
      <rPr>
        <sz val="12"/>
        <rFont val="標楷體"/>
        <family val="4"/>
      </rPr>
      <t>備註</t>
    </r>
  </si>
  <si>
    <r>
      <rPr>
        <sz val="12"/>
        <rFont val="標楷體"/>
        <family val="4"/>
      </rPr>
      <t>師範學院</t>
    </r>
  </si>
  <si>
    <r>
      <rPr>
        <sz val="12"/>
        <rFont val="標楷體"/>
        <family val="4"/>
      </rPr>
      <t>理工學院</t>
    </r>
  </si>
  <si>
    <r>
      <rPr>
        <sz val="12"/>
        <rFont val="標楷體"/>
        <family val="4"/>
      </rPr>
      <t>生命科學院</t>
    </r>
  </si>
  <si>
    <r>
      <rPr>
        <sz val="12"/>
        <rFont val="標楷體"/>
        <family val="4"/>
      </rPr>
      <t>合計</t>
    </r>
  </si>
  <si>
    <t>人文藝術學院</t>
  </si>
  <si>
    <t>管理學院</t>
  </si>
  <si>
    <t>農學院</t>
  </si>
  <si>
    <t>申請科技部「研究設備費」金額</t>
  </si>
  <si>
    <r>
      <rPr>
        <b/>
        <sz val="14"/>
        <rFont val="標楷體"/>
        <family val="4"/>
      </rPr>
      <t>學院名稱：</t>
    </r>
  </si>
  <si>
    <r>
      <rPr>
        <b/>
        <sz val="14"/>
        <rFont val="標楷體"/>
        <family val="4"/>
      </rPr>
      <t>編號</t>
    </r>
  </si>
  <si>
    <r>
      <rPr>
        <b/>
        <sz val="14"/>
        <rFont val="標楷體"/>
        <family val="4"/>
      </rPr>
      <t>系所</t>
    </r>
  </si>
  <si>
    <r>
      <rPr>
        <b/>
        <sz val="14"/>
        <rFont val="標楷體"/>
        <family val="4"/>
      </rPr>
      <t>姓名</t>
    </r>
  </si>
  <si>
    <r>
      <rPr>
        <b/>
        <sz val="14"/>
        <rFont val="標楷體"/>
        <family val="4"/>
      </rPr>
      <t>職稱</t>
    </r>
  </si>
  <si>
    <r>
      <rPr>
        <b/>
        <sz val="14"/>
        <rFont val="標楷體"/>
        <family val="4"/>
      </rPr>
      <t>計畫名稱</t>
    </r>
  </si>
  <si>
    <r>
      <rPr>
        <b/>
        <sz val="14"/>
        <rFont val="標楷體"/>
        <family val="4"/>
      </rPr>
      <t>總計</t>
    </r>
  </si>
  <si>
    <r>
      <rPr>
        <b/>
        <sz val="14"/>
        <rFont val="標楷體"/>
        <family val="4"/>
      </rPr>
      <t>備註</t>
    </r>
  </si>
  <si>
    <r>
      <rPr>
        <sz val="12"/>
        <color indexed="8"/>
        <rFont val="標楷體"/>
        <family val="4"/>
      </rPr>
      <t>體健休系</t>
    </r>
  </si>
  <si>
    <r>
      <rPr>
        <sz val="12"/>
        <color indexed="8"/>
        <rFont val="標楷體"/>
        <family val="4"/>
      </rPr>
      <t>林明儒</t>
    </r>
  </si>
  <si>
    <r>
      <rPr>
        <sz val="12"/>
        <color indexed="8"/>
        <rFont val="標楷體"/>
        <family val="4"/>
      </rPr>
      <t>助理教授</t>
    </r>
  </si>
  <si>
    <r>
      <rPr>
        <sz val="12"/>
        <color indexed="8"/>
        <rFont val="標楷體"/>
        <family val="4"/>
      </rPr>
      <t>總計：</t>
    </r>
  </si>
  <si>
    <r>
      <rPr>
        <sz val="12"/>
        <color indexed="8"/>
        <rFont val="標楷體"/>
        <family val="4"/>
      </rPr>
      <t>合計：</t>
    </r>
  </si>
  <si>
    <r>
      <rPr>
        <sz val="12"/>
        <rFont val="標楷體"/>
        <family val="4"/>
      </rPr>
      <t>院長核章：</t>
    </r>
  </si>
  <si>
    <r>
      <rPr>
        <sz val="14"/>
        <color indexed="8"/>
        <rFont val="標楷體"/>
        <family val="4"/>
      </rPr>
      <t>附註：</t>
    </r>
  </si>
  <si>
    <r>
      <t>2.</t>
    </r>
    <r>
      <rPr>
        <sz val="12"/>
        <color indexed="8"/>
        <rFont val="標楷體"/>
        <family val="4"/>
      </rPr>
      <t>多年期計畫請一併填寫各年度所需申請金額</t>
    </r>
    <r>
      <rPr>
        <sz val="12"/>
        <color indexed="8"/>
        <rFont val="標楷體"/>
        <family val="4"/>
      </rPr>
      <t>。</t>
    </r>
  </si>
  <si>
    <r>
      <rPr>
        <b/>
        <sz val="18"/>
        <rFont val="標楷體"/>
        <family val="4"/>
      </rPr>
      <t>國立嘉義大學教師申請科技部</t>
    </r>
    <r>
      <rPr>
        <b/>
        <sz val="18"/>
        <rFont val="Times New Roman"/>
        <family val="1"/>
      </rPr>
      <t>105</t>
    </r>
    <r>
      <rPr>
        <b/>
        <sz val="18"/>
        <rFont val="標楷體"/>
        <family val="4"/>
      </rPr>
      <t>年專題計畫「研究設備」配合款彙整名冊</t>
    </r>
  </si>
  <si>
    <r>
      <rPr>
        <sz val="12"/>
        <color indexed="8"/>
        <rFont val="標楷體"/>
        <family val="4"/>
      </rPr>
      <t>申請科技部「研究設備」補助金額</t>
    </r>
    <r>
      <rPr>
        <sz val="12"/>
        <color indexed="8"/>
        <rFont val="Times New Roman"/>
        <family val="1"/>
      </rPr>
      <t>(a)</t>
    </r>
  </si>
  <si>
    <r>
      <rPr>
        <sz val="12"/>
        <color indexed="8"/>
        <rFont val="標楷體"/>
        <family val="4"/>
      </rPr>
      <t>申請本校「研究設備」配合款金額</t>
    </r>
    <r>
      <rPr>
        <sz val="12"/>
        <color indexed="8"/>
        <rFont val="Times New Roman"/>
        <family val="1"/>
      </rPr>
      <t>(b)</t>
    </r>
  </si>
  <si>
    <r>
      <rPr>
        <sz val="12"/>
        <rFont val="標楷體"/>
        <family val="4"/>
      </rPr>
      <t>申請比率</t>
    </r>
    <r>
      <rPr>
        <sz val="12"/>
        <rFont val="Times New Roman"/>
        <family val="1"/>
      </rPr>
      <t>(c=b/a)</t>
    </r>
  </si>
  <si>
    <r>
      <rPr>
        <sz val="12"/>
        <color indexed="8"/>
        <rFont val="標楷體"/>
        <family val="4"/>
      </rPr>
      <t>預先等長收縮運動對降低膝屈和伸肌群離心運動引起肌肉損傷的效果評估</t>
    </r>
    <r>
      <rPr>
        <sz val="12"/>
        <color indexed="8"/>
        <rFont val="Times New Roman"/>
        <family val="1"/>
      </rPr>
      <t xml:space="preserve"> (</t>
    </r>
    <r>
      <rPr>
        <sz val="12"/>
        <color indexed="8"/>
        <rFont val="標楷體"/>
        <family val="4"/>
      </rPr>
      <t>Ⅱ</t>
    </r>
    <r>
      <rPr>
        <sz val="12"/>
        <color indexed="8"/>
        <rFont val="Times New Roman"/>
        <family val="1"/>
      </rPr>
      <t>)</t>
    </r>
  </si>
  <si>
    <r>
      <t>1.</t>
    </r>
    <r>
      <rPr>
        <sz val="12"/>
        <color indexed="8"/>
        <rFont val="標楷體"/>
        <family val="4"/>
      </rPr>
      <t>科技部計畫學校配合款比率，業經</t>
    </r>
    <r>
      <rPr>
        <sz val="12"/>
        <color indexed="8"/>
        <rFont val="Times New Roman"/>
        <family val="1"/>
      </rPr>
      <t>102</t>
    </r>
    <r>
      <rPr>
        <sz val="12"/>
        <color indexed="8"/>
        <rFont val="標楷體"/>
        <family val="4"/>
      </rPr>
      <t>學年度第一學期第二次學術研究獎勵審議小組委員會決議，科技部專題研究計畫學校最高補助金額為</t>
    </r>
    <r>
      <rPr>
        <b/>
        <u val="single"/>
        <sz val="12"/>
        <color indexed="8"/>
        <rFont val="標楷體"/>
        <family val="4"/>
      </rPr>
      <t>核定清單「研究設備費」之</t>
    </r>
    <r>
      <rPr>
        <b/>
        <u val="single"/>
        <sz val="12"/>
        <color indexed="8"/>
        <rFont val="Times New Roman"/>
        <family val="1"/>
      </rPr>
      <t>20%</t>
    </r>
    <r>
      <rPr>
        <sz val="12"/>
        <color indexed="8"/>
        <rFont val="標楷體"/>
        <family val="4"/>
      </rPr>
      <t>為限。</t>
    </r>
  </si>
  <si>
    <r>
      <t>3.</t>
    </r>
    <r>
      <rPr>
        <sz val="12"/>
        <color indexed="8"/>
        <rFont val="標楷體"/>
        <family val="4"/>
      </rPr>
      <t>各學院審查後，請於</t>
    </r>
    <r>
      <rPr>
        <sz val="12"/>
        <color indexed="8"/>
        <rFont val="Times New Roman"/>
        <family val="1"/>
      </rPr>
      <t>12</t>
    </r>
    <r>
      <rPr>
        <sz val="12"/>
        <color indexed="8"/>
        <rFont val="標楷體"/>
        <family val="4"/>
      </rPr>
      <t>月</t>
    </r>
    <r>
      <rPr>
        <sz val="12"/>
        <color indexed="8"/>
        <rFont val="Times New Roman"/>
        <family val="1"/>
      </rPr>
      <t>15</t>
    </r>
    <r>
      <rPr>
        <sz val="12"/>
        <color indexed="8"/>
        <rFont val="標楷體"/>
        <family val="4"/>
      </rPr>
      <t>日前造冊送研發處。</t>
    </r>
  </si>
  <si>
    <r>
      <t>4.</t>
    </r>
    <r>
      <rPr>
        <sz val="12"/>
        <color indexed="8"/>
        <rFont val="標楷體"/>
        <family val="4"/>
      </rPr>
      <t>所申請之研究設備，須與</t>
    </r>
    <r>
      <rPr>
        <sz val="12"/>
        <color indexed="8"/>
        <rFont val="Times New Roman"/>
        <family val="1"/>
      </rPr>
      <t>105</t>
    </r>
    <r>
      <rPr>
        <sz val="12"/>
        <color indexed="8"/>
        <rFont val="標楷體"/>
        <family val="4"/>
      </rPr>
      <t>年度之科技部計畫相關。</t>
    </r>
  </si>
  <si>
    <r>
      <t>5.</t>
    </r>
    <r>
      <rPr>
        <b/>
        <sz val="12"/>
        <color indexed="10"/>
        <rFont val="標楷體"/>
        <family val="4"/>
      </rPr>
      <t>實際補助金額仍需於科技部計畫核定後提</t>
    </r>
    <r>
      <rPr>
        <b/>
        <sz val="12"/>
        <color indexed="10"/>
        <rFont val="Times New Roman"/>
        <family val="1"/>
      </rPr>
      <t>105</t>
    </r>
    <r>
      <rPr>
        <b/>
        <sz val="12"/>
        <color indexed="10"/>
        <rFont val="標楷體"/>
        <family val="4"/>
      </rPr>
      <t>年統籌款會議申請（預計</t>
    </r>
    <r>
      <rPr>
        <b/>
        <sz val="12"/>
        <color indexed="10"/>
        <rFont val="Times New Roman"/>
        <family val="1"/>
      </rPr>
      <t>105</t>
    </r>
    <r>
      <rPr>
        <b/>
        <sz val="12"/>
        <color indexed="10"/>
        <rFont val="標楷體"/>
        <family val="4"/>
      </rPr>
      <t>年</t>
    </r>
    <r>
      <rPr>
        <b/>
        <sz val="12"/>
        <color indexed="10"/>
        <rFont val="Times New Roman"/>
        <family val="1"/>
      </rPr>
      <t>9</t>
    </r>
    <r>
      <rPr>
        <b/>
        <sz val="12"/>
        <color indexed="10"/>
        <rFont val="標楷體"/>
        <family val="4"/>
      </rPr>
      <t>月開會）。</t>
    </r>
  </si>
  <si>
    <r>
      <rPr>
        <b/>
        <sz val="14"/>
        <rFont val="標楷體"/>
        <family val="4"/>
      </rPr>
      <t>備註</t>
    </r>
  </si>
  <si>
    <r>
      <rPr>
        <sz val="12"/>
        <color indexed="8"/>
        <rFont val="標楷體"/>
        <family val="4"/>
      </rPr>
      <t>生物農業科技系</t>
    </r>
  </si>
  <si>
    <r>
      <rPr>
        <sz val="12"/>
        <color indexed="8"/>
        <rFont val="標楷體"/>
        <family val="4"/>
      </rPr>
      <t>陳鵬文</t>
    </r>
  </si>
  <si>
    <r>
      <rPr>
        <sz val="12"/>
        <color indexed="8"/>
        <rFont val="標楷體"/>
        <family val="4"/>
      </rPr>
      <t>副教授</t>
    </r>
  </si>
  <si>
    <r>
      <rPr>
        <sz val="12"/>
        <color indexed="8"/>
        <rFont val="標楷體"/>
        <family val="4"/>
      </rPr>
      <t>水稻轉錄調控蛋白</t>
    </r>
    <r>
      <rPr>
        <sz val="12"/>
        <color indexed="8"/>
        <rFont val="Times New Roman"/>
        <family val="1"/>
      </rPr>
      <t xml:space="preserve">OsbZIP </t>
    </r>
    <r>
      <rPr>
        <sz val="12"/>
        <color indexed="8"/>
        <rFont val="標楷體"/>
        <family val="4"/>
      </rPr>
      <t>基因替代性剪接機制參與調控具低氧反應之基因表現研究</t>
    </r>
  </si>
  <si>
    <r>
      <rPr>
        <sz val="12"/>
        <color indexed="8"/>
        <rFont val="標楷體"/>
        <family val="4"/>
      </rPr>
      <t>合計：</t>
    </r>
  </si>
  <si>
    <r>
      <rPr>
        <sz val="12"/>
        <rFont val="標楷體"/>
        <family val="4"/>
      </rPr>
      <t>院長核章：</t>
    </r>
  </si>
  <si>
    <r>
      <rPr>
        <sz val="14"/>
        <color indexed="8"/>
        <rFont val="標楷體"/>
        <family val="4"/>
      </rPr>
      <t>附註：</t>
    </r>
  </si>
  <si>
    <r>
      <t>1.</t>
    </r>
    <r>
      <rPr>
        <sz val="12"/>
        <color indexed="8"/>
        <rFont val="標楷體"/>
        <family val="4"/>
      </rPr>
      <t>科技部計畫學校配合款比率，業經</t>
    </r>
    <r>
      <rPr>
        <sz val="12"/>
        <color indexed="8"/>
        <rFont val="Times New Roman"/>
        <family val="1"/>
      </rPr>
      <t>102</t>
    </r>
    <r>
      <rPr>
        <sz val="12"/>
        <color indexed="8"/>
        <rFont val="標楷體"/>
        <family val="4"/>
      </rPr>
      <t>學年度第一學期第二次學術研究獎勵審議小組委員會決議，科技部專題研究計畫學校最高補助金額為</t>
    </r>
    <r>
      <rPr>
        <b/>
        <u val="single"/>
        <sz val="12"/>
        <color indexed="8"/>
        <rFont val="標楷體"/>
        <family val="4"/>
      </rPr>
      <t>核定清單「研究設備費」之</t>
    </r>
    <r>
      <rPr>
        <b/>
        <u val="single"/>
        <sz val="12"/>
        <color indexed="8"/>
        <rFont val="Times New Roman"/>
        <family val="1"/>
      </rPr>
      <t>20%</t>
    </r>
    <r>
      <rPr>
        <sz val="12"/>
        <color indexed="8"/>
        <rFont val="標楷體"/>
        <family val="4"/>
      </rPr>
      <t>為限。</t>
    </r>
  </si>
  <si>
    <r>
      <t>2.</t>
    </r>
    <r>
      <rPr>
        <sz val="12"/>
        <color indexed="8"/>
        <rFont val="標楷體"/>
        <family val="4"/>
      </rPr>
      <t>多年期計畫請一併填寫各年度所需申請金額。</t>
    </r>
  </si>
  <si>
    <r>
      <t>3.</t>
    </r>
    <r>
      <rPr>
        <sz val="12"/>
        <color indexed="8"/>
        <rFont val="標楷體"/>
        <family val="4"/>
      </rPr>
      <t>各學院審查後，請於</t>
    </r>
    <r>
      <rPr>
        <sz val="12"/>
        <color indexed="8"/>
        <rFont val="Times New Roman"/>
        <family val="1"/>
      </rPr>
      <t>12</t>
    </r>
    <r>
      <rPr>
        <sz val="12"/>
        <color indexed="8"/>
        <rFont val="標楷體"/>
        <family val="4"/>
      </rPr>
      <t>月</t>
    </r>
    <r>
      <rPr>
        <sz val="12"/>
        <color indexed="8"/>
        <rFont val="Times New Roman"/>
        <family val="1"/>
      </rPr>
      <t>15</t>
    </r>
    <r>
      <rPr>
        <sz val="12"/>
        <color indexed="8"/>
        <rFont val="標楷體"/>
        <family val="4"/>
      </rPr>
      <t>日前造冊送研發處。</t>
    </r>
  </si>
  <si>
    <r>
      <t>4.</t>
    </r>
    <r>
      <rPr>
        <sz val="12"/>
        <color indexed="8"/>
        <rFont val="標楷體"/>
        <family val="4"/>
      </rPr>
      <t>所申請之研究設備，須與</t>
    </r>
    <r>
      <rPr>
        <sz val="12"/>
        <color indexed="8"/>
        <rFont val="Times New Roman"/>
        <family val="1"/>
      </rPr>
      <t>105</t>
    </r>
    <r>
      <rPr>
        <sz val="12"/>
        <color indexed="8"/>
        <rFont val="標楷體"/>
        <family val="4"/>
      </rPr>
      <t>年度之科技部計畫相關。</t>
    </r>
  </si>
  <si>
    <r>
      <t>5.</t>
    </r>
    <r>
      <rPr>
        <b/>
        <sz val="12"/>
        <color indexed="10"/>
        <rFont val="標楷體"/>
        <family val="4"/>
      </rPr>
      <t>實際補助金額仍需於科技部計畫核定後提</t>
    </r>
    <r>
      <rPr>
        <b/>
        <sz val="12"/>
        <color indexed="10"/>
        <rFont val="Times New Roman"/>
        <family val="1"/>
      </rPr>
      <t>105</t>
    </r>
    <r>
      <rPr>
        <b/>
        <sz val="12"/>
        <color indexed="10"/>
        <rFont val="標楷體"/>
        <family val="4"/>
      </rPr>
      <t>年統籌款會議申請（預計</t>
    </r>
    <r>
      <rPr>
        <b/>
        <sz val="12"/>
        <color indexed="10"/>
        <rFont val="Times New Roman"/>
        <family val="1"/>
      </rPr>
      <t>105</t>
    </r>
    <r>
      <rPr>
        <b/>
        <sz val="12"/>
        <color indexed="10"/>
        <rFont val="標楷體"/>
        <family val="4"/>
      </rPr>
      <t>年</t>
    </r>
    <r>
      <rPr>
        <b/>
        <sz val="12"/>
        <color indexed="10"/>
        <rFont val="Times New Roman"/>
        <family val="1"/>
      </rPr>
      <t>9</t>
    </r>
    <r>
      <rPr>
        <b/>
        <sz val="12"/>
        <color indexed="10"/>
        <rFont val="標楷體"/>
        <family val="4"/>
      </rPr>
      <t>月開會）。</t>
    </r>
  </si>
  <si>
    <r>
      <rPr>
        <sz val="12"/>
        <color indexed="8"/>
        <rFont val="標楷體"/>
        <family val="4"/>
      </rPr>
      <t>電子物理學系</t>
    </r>
  </si>
  <si>
    <r>
      <rPr>
        <sz val="12"/>
        <color indexed="8"/>
        <rFont val="標楷體"/>
        <family val="4"/>
      </rPr>
      <t>陳思翰</t>
    </r>
  </si>
  <si>
    <r>
      <rPr>
        <sz val="12"/>
        <color indexed="8"/>
        <rFont val="標楷體"/>
        <family val="4"/>
      </rPr>
      <t>教授</t>
    </r>
  </si>
  <si>
    <r>
      <rPr>
        <sz val="12"/>
        <color indexed="8"/>
        <rFont val="標楷體"/>
        <family val="4"/>
      </rPr>
      <t>電子物理學系</t>
    </r>
  </si>
  <si>
    <r>
      <rPr>
        <sz val="12"/>
        <color indexed="8"/>
        <rFont val="標楷體"/>
        <family val="4"/>
      </rPr>
      <t>蔡明善</t>
    </r>
  </si>
  <si>
    <r>
      <rPr>
        <sz val="12"/>
        <color indexed="8"/>
        <rFont val="標楷體"/>
        <family val="4"/>
      </rPr>
      <t>副教授</t>
    </r>
  </si>
  <si>
    <r>
      <rPr>
        <sz val="12"/>
        <color indexed="8"/>
        <rFont val="標楷體"/>
        <family val="4"/>
      </rPr>
      <t>電控膠體小球以調制增強性拉曼散射之研究</t>
    </r>
  </si>
  <si>
    <r>
      <rPr>
        <sz val="12"/>
        <color indexed="8"/>
        <rFont val="標楷體"/>
        <family val="4"/>
      </rPr>
      <t>黃俊達</t>
    </r>
  </si>
  <si>
    <r>
      <rPr>
        <sz val="12"/>
        <color indexed="8"/>
        <rFont val="標楷體"/>
        <family val="4"/>
      </rPr>
      <t>教授</t>
    </r>
  </si>
  <si>
    <r>
      <rPr>
        <sz val="12"/>
        <color indexed="8"/>
        <rFont val="標楷體"/>
        <family val="4"/>
      </rPr>
      <t>高柏青</t>
    </r>
  </si>
  <si>
    <r>
      <t>MoO3/Ag/MoO3</t>
    </r>
    <r>
      <rPr>
        <sz val="12"/>
        <color indexed="8"/>
        <rFont val="標楷體"/>
        <family val="4"/>
      </rPr>
      <t>透明導電膜的製備及其在有機太陽能電池之應用</t>
    </r>
  </si>
  <si>
    <r>
      <rPr>
        <sz val="12"/>
        <color indexed="8"/>
        <rFont val="標楷體"/>
        <family val="4"/>
      </rPr>
      <t>金屬奈米粒子於有機記憶體之電雙穩定態研究</t>
    </r>
  </si>
  <si>
    <r>
      <rPr>
        <sz val="12"/>
        <color indexed="8"/>
        <rFont val="標楷體"/>
        <family val="4"/>
      </rPr>
      <t>洪一弘</t>
    </r>
  </si>
  <si>
    <r>
      <rPr>
        <sz val="12"/>
        <color indexed="8"/>
        <rFont val="標楷體"/>
        <family val="4"/>
      </rPr>
      <t>利用模板導引式的自有序組裝成長多功能矽基分子異質接面奈米線陣列</t>
    </r>
  </si>
  <si>
    <r>
      <rPr>
        <sz val="12"/>
        <color indexed="8"/>
        <rFont val="標楷體"/>
        <family val="4"/>
      </rPr>
      <t>陳慶緒</t>
    </r>
  </si>
  <si>
    <r>
      <rPr>
        <sz val="12"/>
        <color indexed="8"/>
        <rFont val="標楷體"/>
        <family val="4"/>
      </rPr>
      <t>激發放射斷層攝影術之研究</t>
    </r>
  </si>
  <si>
    <r>
      <rPr>
        <sz val="12"/>
        <color indexed="8"/>
        <rFont val="標楷體"/>
        <family val="4"/>
      </rPr>
      <t>蘇炯武</t>
    </r>
  </si>
  <si>
    <r>
      <rPr>
        <sz val="12"/>
        <color indexed="8"/>
        <rFont val="標楷體"/>
        <family val="4"/>
      </rPr>
      <t>穿透式磁光法拉第效應於自旋光電介面之探究</t>
    </r>
  </si>
  <si>
    <r>
      <rPr>
        <sz val="12"/>
        <color indexed="8"/>
        <rFont val="標楷體"/>
        <family val="4"/>
      </rPr>
      <t>應用數學系</t>
    </r>
  </si>
  <si>
    <r>
      <rPr>
        <sz val="12"/>
        <color indexed="8"/>
        <rFont val="標楷體"/>
        <family val="4"/>
      </rPr>
      <t>吳忠武</t>
    </r>
  </si>
  <si>
    <r>
      <rPr>
        <sz val="12"/>
        <color indexed="8"/>
        <rFont val="標楷體"/>
        <family val="4"/>
      </rPr>
      <t>胡承方</t>
    </r>
  </si>
  <si>
    <r>
      <rPr>
        <sz val="12"/>
        <color indexed="8"/>
        <rFont val="標楷體"/>
        <family val="4"/>
      </rPr>
      <t>土木與水資源工程學系</t>
    </r>
  </si>
  <si>
    <r>
      <rPr>
        <sz val="12"/>
        <color indexed="8"/>
        <rFont val="標楷體"/>
        <family val="4"/>
      </rPr>
      <t>陳建元</t>
    </r>
  </si>
  <si>
    <r>
      <rPr>
        <sz val="12"/>
        <color indexed="8"/>
        <rFont val="標楷體"/>
        <family val="4"/>
      </rPr>
      <t>淺層崩塌降雨警戒基準與檢監測技術評估研究</t>
    </r>
  </si>
  <si>
    <r>
      <rPr>
        <sz val="12"/>
        <color indexed="8"/>
        <rFont val="標楷體"/>
        <family val="4"/>
      </rPr>
      <t>電機工程學系</t>
    </r>
  </si>
  <si>
    <r>
      <rPr>
        <sz val="12"/>
        <color indexed="8"/>
        <rFont val="標楷體"/>
        <family val="4"/>
      </rPr>
      <t>謝宏毅</t>
    </r>
  </si>
  <si>
    <r>
      <rPr>
        <b/>
        <sz val="14"/>
        <rFont val="標楷體"/>
        <family val="4"/>
      </rPr>
      <t>學院名稱：理工學院</t>
    </r>
  </si>
  <si>
    <r>
      <rPr>
        <sz val="12"/>
        <color indexed="8"/>
        <rFont val="標楷體"/>
        <family val="4"/>
      </rPr>
      <t>利用區域表面電漿共振提升以單晶</t>
    </r>
    <r>
      <rPr>
        <sz val="12"/>
        <color indexed="8"/>
        <rFont val="Times New Roman"/>
        <family val="1"/>
      </rPr>
      <t>Si</t>
    </r>
    <r>
      <rPr>
        <sz val="12"/>
        <color indexed="8"/>
        <rFont val="標楷體"/>
        <family val="4"/>
      </rPr>
      <t>為基板之</t>
    </r>
    <r>
      <rPr>
        <sz val="12"/>
        <color indexed="8"/>
        <rFont val="Times New Roman"/>
        <family val="1"/>
      </rPr>
      <t>GaN-based LED</t>
    </r>
    <r>
      <rPr>
        <sz val="12"/>
        <color indexed="8"/>
        <rFont val="標楷體"/>
        <family val="4"/>
      </rPr>
      <t>的發光效能</t>
    </r>
  </si>
  <si>
    <r>
      <rPr>
        <sz val="8"/>
        <color indexed="8"/>
        <rFont val="標楷體"/>
        <family val="4"/>
      </rPr>
      <t>擬跟科技部申請</t>
    </r>
    <r>
      <rPr>
        <sz val="8"/>
        <color indexed="8"/>
        <rFont val="Times New Roman"/>
        <family val="1"/>
      </rPr>
      <t>8</t>
    </r>
    <r>
      <rPr>
        <sz val="8"/>
        <color indexed="8"/>
        <rFont val="標楷體"/>
        <family val="4"/>
      </rPr>
      <t>項研究設備（</t>
    </r>
    <r>
      <rPr>
        <sz val="8"/>
        <color indexed="8"/>
        <rFont val="Times New Roman"/>
        <family val="1"/>
      </rPr>
      <t>776575</t>
    </r>
    <r>
      <rPr>
        <sz val="8"/>
        <color indexed="8"/>
        <rFont val="標楷體"/>
        <family val="4"/>
      </rPr>
      <t>元），提學校補助</t>
    </r>
    <r>
      <rPr>
        <sz val="8"/>
        <color indexed="8"/>
        <rFont val="Times New Roman"/>
        <family val="1"/>
      </rPr>
      <t>3</t>
    </r>
    <r>
      <rPr>
        <sz val="8"/>
        <color indexed="8"/>
        <rFont val="標楷體"/>
        <family val="4"/>
      </rPr>
      <t>項設備</t>
    </r>
    <r>
      <rPr>
        <sz val="8"/>
        <color indexed="8"/>
        <rFont val="Times New Roman"/>
        <family val="1"/>
      </rPr>
      <t>(142000</t>
    </r>
    <r>
      <rPr>
        <sz val="8"/>
        <color indexed="8"/>
        <rFont val="標楷體"/>
        <family val="4"/>
      </rPr>
      <t>元</t>
    </r>
    <r>
      <rPr>
        <sz val="8"/>
        <color indexed="8"/>
        <rFont val="Times New Roman"/>
        <family val="1"/>
      </rPr>
      <t>)</t>
    </r>
  </si>
  <si>
    <r>
      <rPr>
        <sz val="12"/>
        <color indexed="8"/>
        <rFont val="標楷體"/>
        <family val="4"/>
      </rPr>
      <t>氧化鋅鎂</t>
    </r>
    <r>
      <rPr>
        <sz val="12"/>
        <color indexed="8"/>
        <rFont val="Times New Roman"/>
        <family val="1"/>
      </rPr>
      <t>/</t>
    </r>
    <r>
      <rPr>
        <sz val="12"/>
        <color indexed="8"/>
        <rFont val="標楷體"/>
        <family val="4"/>
      </rPr>
      <t>氧化鋅異質接面系統的物理性探討及元件研製</t>
    </r>
  </si>
  <si>
    <r>
      <rPr>
        <sz val="12"/>
        <color indexed="8"/>
        <rFont val="標楷體"/>
        <family val="4"/>
      </rPr>
      <t>基於壽命性能指標之</t>
    </r>
    <r>
      <rPr>
        <sz val="12"/>
        <color indexed="8"/>
        <rFont val="Times New Roman"/>
        <family val="1"/>
      </rPr>
      <t xml:space="preserve"> Weibull </t>
    </r>
    <r>
      <rPr>
        <sz val="12"/>
        <color indexed="8"/>
        <rFont val="標楷體"/>
        <family val="4"/>
      </rPr>
      <t>產品的計量值允收抽樣計劃研究</t>
    </r>
    <r>
      <rPr>
        <sz val="12"/>
        <color indexed="8"/>
        <rFont val="Times New Roman"/>
        <family val="1"/>
      </rPr>
      <t xml:space="preserve"> (II)
</t>
    </r>
  </si>
  <si>
    <r>
      <rPr>
        <sz val="12"/>
        <color indexed="8"/>
        <rFont val="標楷體"/>
        <family val="4"/>
      </rPr>
      <t>具非</t>
    </r>
    <r>
      <rPr>
        <sz val="12"/>
        <color indexed="8"/>
        <rFont val="Times New Roman"/>
        <family val="1"/>
      </rPr>
      <t>L-R</t>
    </r>
    <r>
      <rPr>
        <sz val="12"/>
        <color indexed="8"/>
        <rFont val="標楷體"/>
        <family val="4"/>
      </rPr>
      <t>型參數之資料包絡分析模型應用於評估市場風險下銀行表現之探討</t>
    </r>
  </si>
  <si>
    <r>
      <rPr>
        <b/>
        <sz val="18"/>
        <rFont val="標楷體"/>
        <family val="4"/>
      </rPr>
      <t>國立嘉義大學教師申請科技部</t>
    </r>
    <r>
      <rPr>
        <b/>
        <sz val="18"/>
        <rFont val="Times New Roman"/>
        <family val="1"/>
      </rPr>
      <t>105</t>
    </r>
    <r>
      <rPr>
        <b/>
        <sz val="18"/>
        <rFont val="標楷體"/>
        <family val="4"/>
      </rPr>
      <t>年專題計畫「研究設備」配合款彙整名冊</t>
    </r>
  </si>
  <si>
    <r>
      <rPr>
        <b/>
        <sz val="14"/>
        <rFont val="標楷體"/>
        <family val="4"/>
      </rPr>
      <t>學院名稱：生命科學院</t>
    </r>
  </si>
  <si>
    <r>
      <rPr>
        <b/>
        <sz val="14"/>
        <rFont val="標楷體"/>
        <family val="4"/>
      </rPr>
      <t>編號</t>
    </r>
  </si>
  <si>
    <r>
      <rPr>
        <b/>
        <sz val="14"/>
        <rFont val="標楷體"/>
        <family val="4"/>
      </rPr>
      <t>系所</t>
    </r>
  </si>
  <si>
    <r>
      <rPr>
        <b/>
        <sz val="14"/>
        <rFont val="標楷體"/>
        <family val="4"/>
      </rPr>
      <t>姓名</t>
    </r>
  </si>
  <si>
    <r>
      <rPr>
        <b/>
        <sz val="14"/>
        <rFont val="標楷體"/>
        <family val="4"/>
      </rPr>
      <t>職稱</t>
    </r>
  </si>
  <si>
    <r>
      <rPr>
        <b/>
        <sz val="14"/>
        <rFont val="標楷體"/>
        <family val="4"/>
      </rPr>
      <t>計畫名稱</t>
    </r>
  </si>
  <si>
    <r>
      <rPr>
        <sz val="12"/>
        <color indexed="8"/>
        <rFont val="標楷體"/>
        <family val="4"/>
      </rPr>
      <t>申請科技部「研究設備」補助金額</t>
    </r>
    <r>
      <rPr>
        <sz val="12"/>
        <color indexed="8"/>
        <rFont val="Times New Roman"/>
        <family val="1"/>
      </rPr>
      <t>(a)</t>
    </r>
  </si>
  <si>
    <r>
      <rPr>
        <sz val="12"/>
        <color indexed="8"/>
        <rFont val="標楷體"/>
        <family val="4"/>
      </rPr>
      <t>申請本校「研究設備」配合款金額</t>
    </r>
    <r>
      <rPr>
        <sz val="12"/>
        <color indexed="8"/>
        <rFont val="Times New Roman"/>
        <family val="1"/>
      </rPr>
      <t>(b)</t>
    </r>
  </si>
  <si>
    <r>
      <rPr>
        <sz val="12"/>
        <color indexed="8"/>
        <rFont val="標楷體"/>
        <family val="4"/>
      </rPr>
      <t>水生系</t>
    </r>
  </si>
  <si>
    <r>
      <rPr>
        <sz val="12"/>
        <color indexed="8"/>
        <rFont val="標楷體"/>
        <family val="4"/>
      </rPr>
      <t>吳淑美</t>
    </r>
  </si>
  <si>
    <r>
      <rPr>
        <sz val="12"/>
        <color indexed="8"/>
        <rFont val="標楷體"/>
        <family val="4"/>
      </rPr>
      <t>探討淚素干擾物的基因檢測法與其透過親代對仔代發育的影響</t>
    </r>
  </si>
  <si>
    <r>
      <rPr>
        <b/>
        <sz val="15"/>
        <rFont val="標楷體"/>
        <family val="4"/>
      </rPr>
      <t>國立嘉義大學教師申請科技部</t>
    </r>
    <r>
      <rPr>
        <b/>
        <sz val="15"/>
        <rFont val="Times New Roman"/>
        <family val="1"/>
      </rPr>
      <t>105</t>
    </r>
    <r>
      <rPr>
        <b/>
        <sz val="15"/>
        <rFont val="標楷體"/>
        <family val="4"/>
      </rPr>
      <t>年專題計畫「研究設備」配合款彙整名冊</t>
    </r>
  </si>
  <si>
    <r>
      <rPr>
        <sz val="12"/>
        <color indexed="10"/>
        <rFont val="標楷體"/>
        <family val="4"/>
      </rPr>
      <t>第</t>
    </r>
    <r>
      <rPr>
        <sz val="12"/>
        <color indexed="10"/>
        <rFont val="Times New Roman"/>
        <family val="1"/>
      </rPr>
      <t>2</t>
    </r>
    <r>
      <rPr>
        <sz val="12"/>
        <color indexed="10"/>
        <rFont val="標楷體"/>
        <family val="4"/>
      </rPr>
      <t>年</t>
    </r>
  </si>
  <si>
    <t>植物醫學系</t>
  </si>
  <si>
    <t>宋一鑫</t>
  </si>
  <si>
    <t>助理教授</t>
  </si>
  <si>
    <t>寄生性撚翅蟲對社會性胡蜂之影響-以虎頭蜂族群研究為例</t>
  </si>
  <si>
    <t>總計：</t>
  </si>
  <si>
    <t>氫氣燃料電池混合動力車之自動電力回充系統及其電磁干擾雜訊抑制設計研製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</si>
</sst>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67">
    <font>
      <sz val="12"/>
      <name val="新細明體"/>
      <family val="1"/>
    </font>
    <font>
      <b/>
      <sz val="18"/>
      <name val="標楷體"/>
      <family val="4"/>
    </font>
    <font>
      <sz val="9"/>
      <name val="新細明體"/>
      <family val="1"/>
    </font>
    <font>
      <b/>
      <sz val="14"/>
      <name val="標楷體"/>
      <family val="4"/>
    </font>
    <font>
      <sz val="12"/>
      <color indexed="8"/>
      <name val="Times New Roman"/>
      <family val="1"/>
    </font>
    <font>
      <sz val="12"/>
      <color indexed="8"/>
      <name val="標楷體"/>
      <family val="4"/>
    </font>
    <font>
      <sz val="12"/>
      <name val="標楷體"/>
      <family val="4"/>
    </font>
    <font>
      <sz val="12"/>
      <name val="Times New Roman"/>
      <family val="1"/>
    </font>
    <font>
      <b/>
      <sz val="18"/>
      <name val="Times New Roman"/>
      <family val="1"/>
    </font>
    <font>
      <b/>
      <sz val="14"/>
      <name val="Times New Roman"/>
      <family val="1"/>
    </font>
    <font>
      <sz val="14"/>
      <color indexed="8"/>
      <name val="標楷體"/>
      <family val="4"/>
    </font>
    <font>
      <b/>
      <u val="single"/>
      <sz val="12"/>
      <color indexed="8"/>
      <name val="標楷體"/>
      <family val="4"/>
    </font>
    <font>
      <b/>
      <sz val="12"/>
      <color indexed="10"/>
      <name val="標楷體"/>
      <family val="4"/>
    </font>
    <font>
      <sz val="8"/>
      <color indexed="8"/>
      <name val="Times New Roman"/>
      <family val="1"/>
    </font>
    <font>
      <b/>
      <u val="single"/>
      <sz val="12"/>
      <color indexed="8"/>
      <name val="Times New Roman"/>
      <family val="1"/>
    </font>
    <font>
      <b/>
      <sz val="12"/>
      <color indexed="10"/>
      <name val="Times New Roman"/>
      <family val="1"/>
    </font>
    <font>
      <sz val="14"/>
      <color indexed="8"/>
      <name val="Times New Roman"/>
      <family val="1"/>
    </font>
    <font>
      <sz val="8"/>
      <color indexed="8"/>
      <name val="標楷體"/>
      <family val="4"/>
    </font>
    <font>
      <b/>
      <sz val="15"/>
      <name val="Times New Roman"/>
      <family val="1"/>
    </font>
    <font>
      <b/>
      <sz val="15"/>
      <name val="標楷體"/>
      <family val="4"/>
    </font>
    <font>
      <sz val="12"/>
      <color indexed="10"/>
      <name val="Times New Roman"/>
      <family val="1"/>
    </font>
    <font>
      <sz val="12"/>
      <color indexed="10"/>
      <name val="標楷體"/>
      <family val="4"/>
    </font>
    <font>
      <sz val="4.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9"/>
      <name val="Times New Roman"/>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Times New Roman"/>
      <family val="1"/>
    </font>
    <font>
      <sz val="12"/>
      <color theme="0"/>
      <name val="Times New Roman"/>
      <family val="1"/>
    </font>
    <font>
      <sz val="12"/>
      <color rgb="FFFF0000"/>
      <name val="Times New Roman"/>
      <family val="1"/>
    </font>
    <font>
      <sz val="12"/>
      <color theme="1"/>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color indexed="63"/>
      </top>
      <bottom>
        <color indexed="63"/>
      </bottom>
    </border>
    <border>
      <left style="thin"/>
      <right style="thin"/>
      <top style="thin"/>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style="thin"/>
    </border>
    <border>
      <left style="medium"/>
      <right style="thin"/>
      <top style="thin"/>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124">
    <xf numFmtId="0" fontId="0" fillId="0" borderId="0" xfId="0" applyAlignment="1">
      <alignment vertical="center"/>
    </xf>
    <xf numFmtId="3" fontId="4" fillId="0" borderId="10" xfId="0" applyNumberFormat="1" applyFont="1" applyBorder="1" applyAlignment="1">
      <alignment horizontal="right" vertical="top" wrapText="1"/>
    </xf>
    <xf numFmtId="3" fontId="4" fillId="0" borderId="10" xfId="0" applyNumberFormat="1" applyFont="1" applyBorder="1" applyAlignment="1">
      <alignment horizontal="right" vertical="center" wrapText="1"/>
    </xf>
    <xf numFmtId="3" fontId="4" fillId="33" borderId="10"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3" fontId="4" fillId="33" borderId="10" xfId="0" applyNumberFormat="1" applyFont="1" applyFill="1" applyBorder="1" applyAlignment="1">
      <alignment horizontal="left" vertical="top" wrapText="1"/>
    </xf>
    <xf numFmtId="0" fontId="4" fillId="0" borderId="11" xfId="0" applyFont="1" applyBorder="1" applyAlignment="1">
      <alignment horizontal="center" vertical="top" wrapText="1"/>
    </xf>
    <xf numFmtId="3" fontId="4" fillId="0" borderId="12" xfId="0" applyNumberFormat="1" applyFont="1" applyBorder="1" applyAlignment="1">
      <alignment horizontal="right" vertical="top" wrapText="1"/>
    </xf>
    <xf numFmtId="3" fontId="4" fillId="33" borderId="12" xfId="0" applyNumberFormat="1" applyFont="1" applyFill="1" applyBorder="1" applyAlignment="1">
      <alignment horizontal="right" vertical="top" wrapText="1"/>
    </xf>
    <xf numFmtId="0" fontId="4" fillId="0" borderId="12" xfId="0" applyFont="1" applyBorder="1" applyAlignment="1">
      <alignment vertical="top" wrapText="1"/>
    </xf>
    <xf numFmtId="0" fontId="7" fillId="0" borderId="12" xfId="0" applyFont="1" applyBorder="1" applyAlignment="1">
      <alignment horizontal="center" vertical="center" wrapText="1"/>
    </xf>
    <xf numFmtId="3" fontId="4" fillId="0" borderId="10" xfId="0" applyNumberFormat="1" applyFont="1" applyFill="1" applyBorder="1" applyAlignment="1">
      <alignment horizontal="right" vertical="top" wrapText="1"/>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10" xfId="0" applyFont="1" applyBorder="1" applyAlignment="1">
      <alignment horizontal="center" vertical="center" wrapText="1"/>
    </xf>
    <xf numFmtId="0" fontId="4" fillId="33"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left" vertical="top" wrapText="1"/>
    </xf>
    <xf numFmtId="3" fontId="4" fillId="33" borderId="10" xfId="0" applyNumberFormat="1" applyFont="1" applyFill="1" applyBorder="1" applyAlignment="1">
      <alignment horizontal="right" vertical="center" wrapText="1"/>
    </xf>
    <xf numFmtId="3" fontId="4" fillId="33" borderId="10" xfId="0" applyNumberFormat="1" applyFont="1" applyFill="1" applyBorder="1" applyAlignment="1">
      <alignment horizontal="left"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7" fillId="0" borderId="12" xfId="0" applyFont="1" applyBorder="1" applyAlignment="1">
      <alignment horizontal="center" vertical="center"/>
    </xf>
    <xf numFmtId="0" fontId="4" fillId="0" borderId="12" xfId="0" applyFont="1" applyBorder="1" applyAlignment="1">
      <alignment horizontal="left" vertical="top" wrapText="1"/>
    </xf>
    <xf numFmtId="0" fontId="4" fillId="33" borderId="12" xfId="0" applyFont="1" applyFill="1" applyBorder="1" applyAlignment="1">
      <alignment vertical="center" wrapText="1"/>
    </xf>
    <xf numFmtId="0" fontId="4" fillId="33" borderId="12" xfId="0" applyFont="1" applyFill="1" applyBorder="1" applyAlignment="1">
      <alignment horizontal="left" vertical="top" wrapText="1"/>
    </xf>
    <xf numFmtId="0" fontId="4" fillId="33" borderId="12" xfId="0" applyFont="1" applyFill="1" applyBorder="1" applyAlignment="1">
      <alignment horizontal="left" vertical="center" wrapText="1"/>
    </xf>
    <xf numFmtId="3" fontId="7" fillId="0" borderId="12" xfId="0" applyNumberFormat="1" applyFont="1" applyBorder="1" applyAlignment="1">
      <alignment horizontal="right" vertical="center" wrapText="1"/>
    </xf>
    <xf numFmtId="0" fontId="7" fillId="0" borderId="13" xfId="0" applyFont="1" applyBorder="1" applyAlignment="1">
      <alignment horizontal="center" vertical="center" wrapText="1"/>
    </xf>
    <xf numFmtId="176" fontId="4" fillId="0" borderId="14" xfId="0" applyNumberFormat="1" applyFont="1" applyBorder="1" applyAlignment="1">
      <alignment horizontal="right" vertical="center" wrapText="1"/>
    </xf>
    <xf numFmtId="3" fontId="7" fillId="0" borderId="0" xfId="0" applyNumberFormat="1" applyFont="1" applyAlignment="1">
      <alignment vertical="center"/>
    </xf>
    <xf numFmtId="3" fontId="4" fillId="33" borderId="15" xfId="0" applyNumberFormat="1" applyFont="1" applyFill="1" applyBorder="1" applyAlignment="1">
      <alignment horizontal="right" vertical="top" wrapText="1"/>
    </xf>
    <xf numFmtId="176" fontId="4" fillId="0" borderId="14" xfId="0" applyNumberFormat="1" applyFont="1" applyBorder="1" applyAlignment="1">
      <alignment horizontal="right" vertical="top" wrapText="1"/>
    </xf>
    <xf numFmtId="3" fontId="4" fillId="34" borderId="10" xfId="0" applyNumberFormat="1" applyFont="1" applyFill="1" applyBorder="1" applyAlignment="1">
      <alignment horizontal="right" vertical="center" wrapText="1"/>
    </xf>
    <xf numFmtId="176" fontId="4" fillId="34" borderId="14" xfId="0" applyNumberFormat="1" applyFont="1" applyFill="1" applyBorder="1" applyAlignment="1">
      <alignment horizontal="right" vertical="center" wrapText="1"/>
    </xf>
    <xf numFmtId="176" fontId="4" fillId="34" borderId="16" xfId="0" applyNumberFormat="1" applyFont="1" applyFill="1" applyBorder="1" applyAlignment="1">
      <alignment horizontal="right" vertical="center" wrapText="1"/>
    </xf>
    <xf numFmtId="3" fontId="4" fillId="0" borderId="14" xfId="0" applyNumberFormat="1" applyFont="1" applyBorder="1" applyAlignment="1">
      <alignment horizontal="right" vertical="top" wrapText="1"/>
    </xf>
    <xf numFmtId="176" fontId="4" fillId="33" borderId="15" xfId="0" applyNumberFormat="1" applyFont="1" applyFill="1" applyBorder="1" applyAlignment="1">
      <alignment horizontal="righ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176" fontId="4" fillId="0" borderId="12" xfId="0" applyNumberFormat="1" applyFont="1" applyBorder="1" applyAlignment="1">
      <alignment horizontal="right" vertical="top" wrapText="1"/>
    </xf>
    <xf numFmtId="3" fontId="4" fillId="33" borderId="17" xfId="0" applyNumberFormat="1" applyFont="1" applyFill="1" applyBorder="1" applyAlignment="1">
      <alignment horizontal="right" vertical="top" wrapText="1"/>
    </xf>
    <xf numFmtId="0" fontId="62" fillId="0" borderId="0" xfId="0" applyFont="1" applyAlignment="1">
      <alignment horizontal="left" vertical="center"/>
    </xf>
    <xf numFmtId="0" fontId="62" fillId="0" borderId="0" xfId="0" applyFont="1" applyAlignment="1">
      <alignment horizontal="justify" vertical="center"/>
    </xf>
    <xf numFmtId="0" fontId="16" fillId="0" borderId="0" xfId="0" applyFont="1" applyAlignment="1">
      <alignment horizontal="left" vertical="center"/>
    </xf>
    <xf numFmtId="0" fontId="16" fillId="0" borderId="0" xfId="0" applyFont="1" applyAlignment="1">
      <alignment horizontal="justify" vertical="center"/>
    </xf>
    <xf numFmtId="0" fontId="7" fillId="0" borderId="0" xfId="0" applyFont="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18" fillId="0" borderId="0" xfId="0" applyFont="1" applyAlignment="1">
      <alignment vertical="center"/>
    </xf>
    <xf numFmtId="0" fontId="63" fillId="0" borderId="0" xfId="0" applyFont="1" applyAlignment="1">
      <alignment vertical="center"/>
    </xf>
    <xf numFmtId="3" fontId="63" fillId="0" borderId="0" xfId="0" applyNumberFormat="1" applyFont="1" applyAlignment="1">
      <alignment vertical="center"/>
    </xf>
    <xf numFmtId="0" fontId="64" fillId="0" borderId="10" xfId="0" applyFont="1" applyBorder="1" applyAlignment="1">
      <alignmen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21" xfId="0" applyFont="1" applyBorder="1" applyAlignment="1">
      <alignment vertical="top" wrapText="1"/>
    </xf>
    <xf numFmtId="0" fontId="4" fillId="34" borderId="12" xfId="0" applyFont="1" applyFill="1" applyBorder="1" applyAlignment="1">
      <alignment vertical="top" wrapText="1"/>
    </xf>
    <xf numFmtId="3" fontId="4" fillId="34" borderId="12" xfId="0" applyNumberFormat="1" applyFont="1" applyFill="1" applyBorder="1" applyAlignment="1">
      <alignment horizontal="right" vertical="top" wrapText="1"/>
    </xf>
    <xf numFmtId="0" fontId="4" fillId="33" borderId="22" xfId="0" applyFont="1" applyFill="1" applyBorder="1" applyAlignment="1">
      <alignment vertical="top" wrapText="1"/>
    </xf>
    <xf numFmtId="3" fontId="4" fillId="33" borderId="22" xfId="0" applyNumberFormat="1" applyFont="1" applyFill="1" applyBorder="1" applyAlignment="1">
      <alignment horizontal="right" vertical="top" wrapText="1"/>
    </xf>
    <xf numFmtId="0" fontId="4" fillId="33" borderId="22" xfId="0" applyFont="1" applyFill="1" applyBorder="1" applyAlignment="1">
      <alignment horizontal="left" vertical="top" wrapText="1"/>
    </xf>
    <xf numFmtId="3" fontId="4" fillId="33" borderId="22" xfId="0" applyNumberFormat="1" applyFont="1" applyFill="1" applyBorder="1" applyAlignment="1">
      <alignment horizontal="left" vertical="top" wrapText="1"/>
    </xf>
    <xf numFmtId="176" fontId="4" fillId="0" borderId="22" xfId="0" applyNumberFormat="1" applyFont="1" applyBorder="1" applyAlignment="1">
      <alignment horizontal="right" vertical="top" wrapText="1"/>
    </xf>
    <xf numFmtId="0" fontId="4" fillId="0" borderId="23" xfId="0" applyFont="1" applyBorder="1" applyAlignment="1">
      <alignment vertical="top" wrapText="1"/>
    </xf>
    <xf numFmtId="0" fontId="4" fillId="0" borderId="14" xfId="0" applyFont="1" applyBorder="1" applyAlignment="1">
      <alignment horizontal="right" vertical="top" wrapText="1"/>
    </xf>
    <xf numFmtId="0" fontId="4" fillId="0" borderId="15" xfId="0" applyFont="1" applyBorder="1" applyAlignment="1">
      <alignment horizontal="right"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65"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4" xfId="0" applyFont="1" applyBorder="1" applyAlignment="1">
      <alignment horizontal="justify" vertical="top" wrapText="1"/>
    </xf>
    <xf numFmtId="0" fontId="4" fillId="0" borderId="15" xfId="0" applyFont="1" applyBorder="1" applyAlignment="1">
      <alignment horizontal="justify" vertical="top" wrapText="1"/>
    </xf>
    <xf numFmtId="0" fontId="65" fillId="0" borderId="0" xfId="0" applyFont="1" applyAlignment="1">
      <alignment horizontal="justify" vertical="center" wrapText="1"/>
    </xf>
    <xf numFmtId="0" fontId="7" fillId="0" borderId="0" xfId="0" applyFont="1" applyAlignment="1">
      <alignment vertical="center" wrapText="1"/>
    </xf>
    <xf numFmtId="0" fontId="65" fillId="0" borderId="0" xfId="0" applyFont="1" applyAlignment="1">
      <alignment horizontal="left" vertical="center" wrapText="1"/>
    </xf>
    <xf numFmtId="0" fontId="66" fillId="0" borderId="0" xfId="0" applyFont="1" applyAlignment="1">
      <alignment horizontal="left" vertical="center"/>
    </xf>
    <xf numFmtId="0" fontId="65" fillId="0" borderId="0" xfId="0" applyFont="1" applyAlignment="1">
      <alignment horizontal="left" vertical="center"/>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2" xfId="0" applyFont="1" applyBorder="1" applyAlignment="1">
      <alignment horizontal="center" vertical="top" wrapText="1"/>
    </xf>
    <xf numFmtId="0" fontId="4" fillId="0" borderId="22" xfId="0" applyFont="1" applyBorder="1" applyAlignment="1">
      <alignment horizontal="center" vertical="top" wrapText="1"/>
    </xf>
    <xf numFmtId="0" fontId="5" fillId="0" borderId="24" xfId="0" applyFont="1" applyBorder="1" applyAlignment="1">
      <alignment horizontal="right" vertical="center" wrapText="1"/>
    </xf>
    <xf numFmtId="0" fontId="5" fillId="0" borderId="25" xfId="0" applyFont="1" applyBorder="1" applyAlignment="1">
      <alignment horizontal="right" vertical="center" wrapText="1"/>
    </xf>
    <xf numFmtId="0" fontId="5" fillId="0" borderId="26" xfId="0" applyFont="1" applyBorder="1" applyAlignment="1">
      <alignment horizontal="right" vertical="center" wrapText="1"/>
    </xf>
    <xf numFmtId="0" fontId="9"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27" xfId="0" applyFont="1" applyBorder="1" applyAlignment="1">
      <alignment horizontal="center" vertical="top" wrapText="1"/>
    </xf>
    <xf numFmtId="0" fontId="4" fillId="0" borderId="0" xfId="0" applyFont="1" applyAlignment="1">
      <alignment horizontal="justify" vertical="center" wrapText="1"/>
    </xf>
    <xf numFmtId="0" fontId="15" fillId="0" borderId="0" xfId="0" applyFont="1" applyAlignment="1">
      <alignment horizontal="left" vertical="center"/>
    </xf>
    <xf numFmtId="0" fontId="4" fillId="0" borderId="0" xfId="0" applyFont="1" applyAlignment="1">
      <alignment horizontal="left" vertical="center"/>
    </xf>
    <xf numFmtId="0" fontId="5" fillId="0" borderId="12" xfId="0" applyFont="1" applyBorder="1" applyAlignment="1">
      <alignment vertical="top" wrapText="1"/>
    </xf>
    <xf numFmtId="0" fontId="5" fillId="0" borderId="12" xfId="0" applyFont="1" applyBorder="1" applyAlignment="1">
      <alignment horizontal="justify" vertical="top" wrapText="1"/>
    </xf>
    <xf numFmtId="0" fontId="4" fillId="0" borderId="12" xfId="0" applyFont="1" applyBorder="1" applyAlignment="1">
      <alignment horizontal="left" vertical="top" wrapText="1"/>
    </xf>
    <xf numFmtId="0" fontId="4" fillId="0" borderId="0" xfId="0" applyFont="1" applyAlignment="1">
      <alignment horizontal="left" vertical="center" wrapText="1"/>
    </xf>
    <xf numFmtId="0" fontId="65" fillId="0" borderId="19" xfId="0" applyFont="1" applyBorder="1" applyAlignment="1">
      <alignment horizontal="center" vertical="center" wrapText="1"/>
    </xf>
    <xf numFmtId="0" fontId="4" fillId="0" borderId="28" xfId="0"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5" fillId="0" borderId="14" xfId="0" applyFont="1" applyBorder="1" applyAlignment="1">
      <alignment horizontal="right" vertical="center" wrapText="1"/>
    </xf>
    <xf numFmtId="0" fontId="4" fillId="0" borderId="11" xfId="0" applyFont="1" applyBorder="1" applyAlignment="1">
      <alignment horizontal="right" vertical="center"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4" fillId="0" borderId="11" xfId="0" applyFont="1" applyBorder="1" applyAlignment="1">
      <alignment horizontal="justify" vertical="top" wrapText="1"/>
    </xf>
    <xf numFmtId="0" fontId="4" fillId="0" borderId="11" xfId="0" applyFont="1" applyBorder="1" applyAlignment="1">
      <alignment horizontal="left" vertical="top" wrapText="1"/>
    </xf>
    <xf numFmtId="0" fontId="4" fillId="0" borderId="11" xfId="0" applyFont="1" applyBorder="1" applyAlignment="1">
      <alignment vertical="top" wrapText="1"/>
    </xf>
    <xf numFmtId="0" fontId="4" fillId="0" borderId="29" xfId="0" applyFont="1" applyBorder="1" applyAlignment="1">
      <alignment horizontal="right" vertical="top" wrapText="1"/>
    </xf>
    <xf numFmtId="0" fontId="7" fillId="0" borderId="12" xfId="0" applyFont="1" applyBorder="1" applyAlignment="1">
      <alignment horizontal="center" vertical="center" wrapText="1"/>
    </xf>
    <xf numFmtId="0" fontId="7" fillId="0" borderId="12" xfId="0" applyFont="1" applyBorder="1" applyAlignment="1">
      <alignment vertical="center"/>
    </xf>
    <xf numFmtId="0" fontId="6" fillId="0" borderId="12" xfId="0" applyFont="1" applyBorder="1" applyAlignment="1">
      <alignment vertical="center"/>
    </xf>
    <xf numFmtId="0" fontId="5" fillId="0" borderId="14" xfId="0" applyFont="1" applyBorder="1" applyAlignment="1">
      <alignment horizontal="left" vertical="top" wrapText="1"/>
    </xf>
    <xf numFmtId="0" fontId="6" fillId="0" borderId="12" xfId="0" applyFont="1" applyBorder="1" applyAlignment="1">
      <alignment horizontal="center" vertical="center" wrapText="1"/>
    </xf>
    <xf numFmtId="10" fontId="7" fillId="0" borderId="12" xfId="0" applyNumberFormat="1" applyFont="1" applyBorder="1" applyAlignment="1">
      <alignment horizontal="right" vertical="center"/>
    </xf>
    <xf numFmtId="0" fontId="6" fillId="0" borderId="12" xfId="0" applyFont="1" applyBorder="1" applyAlignment="1">
      <alignment horizontal="center" vertical="center"/>
    </xf>
    <xf numFmtId="10" fontId="7" fillId="0" borderId="12" xfId="0" applyNumberFormat="1" applyFont="1" applyFill="1" applyBorder="1" applyAlignment="1">
      <alignment horizontal="right" vertical="center"/>
    </xf>
    <xf numFmtId="10" fontId="22" fillId="0" borderId="12" xfId="0" applyNumberFormat="1" applyFont="1" applyFill="1" applyBorder="1" applyAlignment="1">
      <alignment horizontal="right" vertical="center"/>
    </xf>
    <xf numFmtId="0" fontId="7" fillId="0" borderId="12"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A6" sqref="A6:A7"/>
    </sheetView>
  </sheetViews>
  <sheetFormatPr defaultColWidth="9.00390625" defaultRowHeight="16.5"/>
  <cols>
    <col min="1" max="1" width="4.50390625" style="13" customWidth="1"/>
    <col min="2" max="2" width="11.125" style="13" customWidth="1"/>
    <col min="3" max="3" width="9.00390625" style="13" customWidth="1"/>
    <col min="4" max="4" width="10.375" style="13" customWidth="1"/>
    <col min="5" max="5" width="33.625" style="13" customWidth="1"/>
    <col min="6" max="6" width="7.25390625" style="13" customWidth="1"/>
    <col min="7" max="7" width="12.625" style="13" customWidth="1"/>
    <col min="8" max="8" width="7.25390625" style="13" customWidth="1"/>
    <col min="9" max="9" width="12.25390625" style="13" customWidth="1"/>
    <col min="10" max="10" width="7.00390625" style="13" customWidth="1"/>
    <col min="11" max="12" width="12.75390625" style="13" customWidth="1"/>
    <col min="13" max="13" width="9.75390625" style="13" customWidth="1"/>
    <col min="14" max="16384" width="9.00390625" style="13" customWidth="1"/>
  </cols>
  <sheetData>
    <row r="1" spans="1:12" ht="25.5">
      <c r="A1" s="12" t="s">
        <v>35</v>
      </c>
      <c r="K1" s="14"/>
      <c r="L1" s="14"/>
    </row>
    <row r="2" ht="20.25" thickBot="1">
      <c r="A2" s="14" t="s">
        <v>19</v>
      </c>
    </row>
    <row r="3" spans="1:13" ht="39.75" customHeight="1" thickBot="1">
      <c r="A3" s="15" t="s">
        <v>20</v>
      </c>
      <c r="B3" s="15" t="s">
        <v>21</v>
      </c>
      <c r="C3" s="15" t="s">
        <v>22</v>
      </c>
      <c r="D3" s="15" t="s">
        <v>23</v>
      </c>
      <c r="E3" s="15" t="s">
        <v>24</v>
      </c>
      <c r="F3" s="71" t="s">
        <v>36</v>
      </c>
      <c r="G3" s="71"/>
      <c r="H3" s="71" t="s">
        <v>37</v>
      </c>
      <c r="I3" s="71"/>
      <c r="J3" s="72" t="s">
        <v>25</v>
      </c>
      <c r="K3" s="73"/>
      <c r="L3" s="29" t="s">
        <v>38</v>
      </c>
      <c r="M3" s="15" t="s">
        <v>26</v>
      </c>
    </row>
    <row r="4" spans="1:13" ht="24.75" customHeight="1" thickBot="1">
      <c r="A4" s="69">
        <v>1</v>
      </c>
      <c r="B4" s="74" t="s">
        <v>27</v>
      </c>
      <c r="C4" s="76" t="s">
        <v>28</v>
      </c>
      <c r="D4" s="76" t="s">
        <v>29</v>
      </c>
      <c r="E4" s="76" t="s">
        <v>39</v>
      </c>
      <c r="F4" s="17" t="s">
        <v>2</v>
      </c>
      <c r="G4" s="1">
        <v>475000</v>
      </c>
      <c r="H4" s="18" t="s">
        <v>2</v>
      </c>
      <c r="I4" s="1">
        <v>95000</v>
      </c>
      <c r="J4" s="18" t="s">
        <v>2</v>
      </c>
      <c r="K4" s="1">
        <f>SUM(G4+I4)</f>
        <v>570000</v>
      </c>
      <c r="L4" s="33">
        <f>I4/G4</f>
        <v>0.2</v>
      </c>
      <c r="M4" s="69"/>
    </row>
    <row r="5" spans="1:13" ht="24.75" customHeight="1" thickBot="1">
      <c r="A5" s="70"/>
      <c r="B5" s="75"/>
      <c r="C5" s="77"/>
      <c r="D5" s="77"/>
      <c r="E5" s="77"/>
      <c r="F5" s="16" t="s">
        <v>0</v>
      </c>
      <c r="G5" s="3">
        <f>G4</f>
        <v>475000</v>
      </c>
      <c r="H5" s="4" t="s">
        <v>0</v>
      </c>
      <c r="I5" s="3">
        <f>I4</f>
        <v>95000</v>
      </c>
      <c r="J5" s="5" t="s">
        <v>1</v>
      </c>
      <c r="K5" s="3">
        <f>K4</f>
        <v>570000</v>
      </c>
      <c r="L5" s="32"/>
      <c r="M5" s="70"/>
    </row>
    <row r="6" spans="1:13" ht="24.75" customHeight="1" thickBot="1">
      <c r="A6" s="69"/>
      <c r="B6" s="67"/>
      <c r="C6" s="76"/>
      <c r="D6" s="67"/>
      <c r="E6" s="83" t="s">
        <v>30</v>
      </c>
      <c r="F6" s="17" t="s">
        <v>2</v>
      </c>
      <c r="G6" s="1">
        <f>G5</f>
        <v>475000</v>
      </c>
      <c r="H6" s="18" t="s">
        <v>2</v>
      </c>
      <c r="I6" s="1">
        <f>I5</f>
        <v>95000</v>
      </c>
      <c r="J6" s="18" t="s">
        <v>2</v>
      </c>
      <c r="K6" s="1">
        <f>K5</f>
        <v>570000</v>
      </c>
      <c r="L6" s="37"/>
      <c r="M6" s="67"/>
    </row>
    <row r="7" spans="1:13" ht="24.75" customHeight="1" thickBot="1">
      <c r="A7" s="70"/>
      <c r="B7" s="68"/>
      <c r="C7" s="77"/>
      <c r="D7" s="68"/>
      <c r="E7" s="84"/>
      <c r="F7" s="21" t="s">
        <v>1</v>
      </c>
      <c r="G7" s="3">
        <f>G6</f>
        <v>475000</v>
      </c>
      <c r="H7" s="4" t="s">
        <v>31</v>
      </c>
      <c r="I7" s="3">
        <f>I6</f>
        <v>95000</v>
      </c>
      <c r="J7" s="22" t="s">
        <v>1</v>
      </c>
      <c r="K7" s="3">
        <f>K6</f>
        <v>570000</v>
      </c>
      <c r="L7" s="38">
        <f>I7/G7</f>
        <v>0.2</v>
      </c>
      <c r="M7" s="68"/>
    </row>
    <row r="10" ht="16.5">
      <c r="B10" s="13" t="s">
        <v>32</v>
      </c>
    </row>
    <row r="13" spans="1:2" ht="19.5">
      <c r="A13" s="43" t="s">
        <v>33</v>
      </c>
      <c r="B13" s="44"/>
    </row>
    <row r="14" spans="1:9" ht="15.75">
      <c r="A14" s="78" t="s">
        <v>40</v>
      </c>
      <c r="B14" s="78"/>
      <c r="C14" s="79"/>
      <c r="D14" s="79"/>
      <c r="E14" s="79"/>
      <c r="F14" s="79"/>
      <c r="G14" s="79"/>
      <c r="H14" s="79"/>
      <c r="I14" s="79"/>
    </row>
    <row r="15" spans="1:9" ht="15.75">
      <c r="A15" s="80" t="s">
        <v>34</v>
      </c>
      <c r="B15" s="80"/>
      <c r="C15" s="80"/>
      <c r="D15" s="80"/>
      <c r="E15" s="80"/>
      <c r="F15" s="80"/>
      <c r="G15" s="80"/>
      <c r="H15" s="80"/>
      <c r="I15" s="80"/>
    </row>
    <row r="16" spans="1:9" ht="15.75">
      <c r="A16" s="78" t="s">
        <v>41</v>
      </c>
      <c r="B16" s="78"/>
      <c r="C16" s="79"/>
      <c r="D16" s="79"/>
      <c r="E16" s="79"/>
      <c r="F16" s="79"/>
      <c r="G16" s="79"/>
      <c r="H16" s="79"/>
      <c r="I16" s="79"/>
    </row>
    <row r="17" spans="1:9" ht="15.75">
      <c r="A17" s="78" t="s">
        <v>42</v>
      </c>
      <c r="B17" s="78"/>
      <c r="C17" s="79"/>
      <c r="D17" s="79"/>
      <c r="E17" s="79"/>
      <c r="F17" s="79"/>
      <c r="G17" s="79"/>
      <c r="H17" s="79"/>
      <c r="I17" s="79"/>
    </row>
    <row r="18" spans="1:9" ht="16.5">
      <c r="A18" s="81" t="s">
        <v>43</v>
      </c>
      <c r="B18" s="82"/>
      <c r="C18" s="82"/>
      <c r="D18" s="82"/>
      <c r="E18" s="82"/>
      <c r="F18" s="82"/>
      <c r="G18" s="82"/>
      <c r="H18" s="82"/>
      <c r="I18" s="82"/>
    </row>
  </sheetData>
  <sheetProtection/>
  <mergeCells count="20">
    <mergeCell ref="A14:I14"/>
    <mergeCell ref="A15:I15"/>
    <mergeCell ref="A16:I16"/>
    <mergeCell ref="A17:I17"/>
    <mergeCell ref="A18:I18"/>
    <mergeCell ref="A6:A7"/>
    <mergeCell ref="B6:B7"/>
    <mergeCell ref="C6:C7"/>
    <mergeCell ref="D6:D7"/>
    <mergeCell ref="E6:E7"/>
    <mergeCell ref="M6:M7"/>
    <mergeCell ref="M4:M5"/>
    <mergeCell ref="F3:G3"/>
    <mergeCell ref="H3:I3"/>
    <mergeCell ref="J3:K3"/>
    <mergeCell ref="A4:A5"/>
    <mergeCell ref="B4:B5"/>
    <mergeCell ref="C4:C5"/>
    <mergeCell ref="D4:D5"/>
    <mergeCell ref="E4:E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
      <selection activeCell="P13" sqref="P13"/>
    </sheetView>
  </sheetViews>
  <sheetFormatPr defaultColWidth="9.00390625" defaultRowHeight="16.5"/>
  <cols>
    <col min="1" max="1" width="4.50390625" style="13" customWidth="1"/>
    <col min="2" max="2" width="11.125" style="13" customWidth="1"/>
    <col min="3" max="3" width="9.00390625" style="13" customWidth="1"/>
    <col min="4" max="4" width="10.375" style="13" customWidth="1"/>
    <col min="5" max="5" width="33.625" style="13" customWidth="1"/>
    <col min="6" max="6" width="7.25390625" style="13" customWidth="1"/>
    <col min="7" max="7" width="12.625" style="13" customWidth="1"/>
    <col min="8" max="8" width="7.25390625" style="13" customWidth="1"/>
    <col min="9" max="9" width="12.25390625" style="13" customWidth="1"/>
    <col min="10" max="10" width="7.00390625" style="13" customWidth="1"/>
    <col min="11" max="12" width="12.75390625" style="13" customWidth="1"/>
    <col min="13" max="13" width="9.75390625" style="13" customWidth="1"/>
    <col min="14" max="16384" width="9.00390625" style="13" customWidth="1"/>
  </cols>
  <sheetData>
    <row r="1" spans="1:12" ht="25.5">
      <c r="A1" s="12" t="s">
        <v>35</v>
      </c>
      <c r="K1" s="14"/>
      <c r="L1" s="14"/>
    </row>
    <row r="2" ht="20.25" thickBot="1">
      <c r="A2" s="14" t="s">
        <v>19</v>
      </c>
    </row>
    <row r="3" spans="1:13" ht="39.75" customHeight="1">
      <c r="A3" s="54" t="s">
        <v>20</v>
      </c>
      <c r="B3" s="55" t="s">
        <v>21</v>
      </c>
      <c r="C3" s="55" t="s">
        <v>22</v>
      </c>
      <c r="D3" s="55" t="s">
        <v>23</v>
      </c>
      <c r="E3" s="55" t="s">
        <v>24</v>
      </c>
      <c r="F3" s="100" t="s">
        <v>36</v>
      </c>
      <c r="G3" s="100"/>
      <c r="H3" s="100" t="s">
        <v>37</v>
      </c>
      <c r="I3" s="100"/>
      <c r="J3" s="90" t="s">
        <v>25</v>
      </c>
      <c r="K3" s="91"/>
      <c r="L3" s="56" t="s">
        <v>38</v>
      </c>
      <c r="M3" s="57" t="s">
        <v>44</v>
      </c>
    </row>
    <row r="4" spans="1:13" ht="24.75" customHeight="1">
      <c r="A4" s="92">
        <v>1</v>
      </c>
      <c r="B4" s="85" t="s">
        <v>45</v>
      </c>
      <c r="C4" s="85" t="s">
        <v>46</v>
      </c>
      <c r="D4" s="85" t="s">
        <v>47</v>
      </c>
      <c r="E4" s="98" t="s">
        <v>48</v>
      </c>
      <c r="F4" s="9" t="s">
        <v>2</v>
      </c>
      <c r="G4" s="7">
        <v>208333</v>
      </c>
      <c r="H4" s="24" t="s">
        <v>2</v>
      </c>
      <c r="I4" s="7">
        <v>41667</v>
      </c>
      <c r="J4" s="24" t="s">
        <v>2</v>
      </c>
      <c r="K4" s="7">
        <f>SUM(G4+I4)</f>
        <v>250000</v>
      </c>
      <c r="L4" s="41">
        <f>I4/G4</f>
        <v>0.20000192000307201</v>
      </c>
      <c r="M4" s="58"/>
    </row>
    <row r="5" spans="1:13" ht="24.75" customHeight="1">
      <c r="A5" s="92"/>
      <c r="B5" s="85"/>
      <c r="C5" s="85"/>
      <c r="D5" s="85"/>
      <c r="E5" s="98"/>
      <c r="F5" s="9" t="s">
        <v>3</v>
      </c>
      <c r="G5" s="7">
        <v>104166</v>
      </c>
      <c r="H5" s="24" t="s">
        <v>3</v>
      </c>
      <c r="I5" s="7">
        <v>20834</v>
      </c>
      <c r="J5" s="24" t="s">
        <v>3</v>
      </c>
      <c r="K5" s="7">
        <f>SUM(G5+I5)</f>
        <v>125000</v>
      </c>
      <c r="L5" s="41">
        <f aca="true" t="shared" si="0" ref="L5:L12">I5/G5</f>
        <v>0.20000768004915231</v>
      </c>
      <c r="M5" s="58"/>
    </row>
    <row r="6" spans="1:13" ht="24.75" customHeight="1">
      <c r="A6" s="92"/>
      <c r="B6" s="85"/>
      <c r="C6" s="85"/>
      <c r="D6" s="85"/>
      <c r="E6" s="98"/>
      <c r="F6" s="9" t="s">
        <v>4</v>
      </c>
      <c r="G6" s="7">
        <v>82500</v>
      </c>
      <c r="H6" s="24" t="s">
        <v>4</v>
      </c>
      <c r="I6" s="7">
        <v>16500</v>
      </c>
      <c r="J6" s="24" t="s">
        <v>4</v>
      </c>
      <c r="K6" s="7">
        <f>SUM(G6+I6)</f>
        <v>99000</v>
      </c>
      <c r="L6" s="41">
        <f t="shared" si="0"/>
        <v>0.2</v>
      </c>
      <c r="M6" s="58"/>
    </row>
    <row r="7" spans="1:13" ht="24.75" customHeight="1">
      <c r="A7" s="92"/>
      <c r="B7" s="85"/>
      <c r="C7" s="85"/>
      <c r="D7" s="85"/>
      <c r="E7" s="98"/>
      <c r="F7" s="59" t="s">
        <v>49</v>
      </c>
      <c r="G7" s="60">
        <f>SUM(G4:G6)</f>
        <v>394999</v>
      </c>
      <c r="H7" s="59" t="s">
        <v>49</v>
      </c>
      <c r="I7" s="60">
        <f>SUM(I4:I6)</f>
        <v>79001</v>
      </c>
      <c r="J7" s="59" t="s">
        <v>49</v>
      </c>
      <c r="K7" s="60">
        <f>SUM(K4:K6)</f>
        <v>474000</v>
      </c>
      <c r="L7" s="41">
        <f t="shared" si="0"/>
        <v>0.20000303798237465</v>
      </c>
      <c r="M7" s="58"/>
    </row>
    <row r="8" spans="1:13" ht="24.75" customHeight="1">
      <c r="A8" s="92">
        <v>2</v>
      </c>
      <c r="B8" s="96" t="s">
        <v>103</v>
      </c>
      <c r="C8" s="97" t="s">
        <v>104</v>
      </c>
      <c r="D8" s="97" t="s">
        <v>105</v>
      </c>
      <c r="E8" s="97" t="s">
        <v>106</v>
      </c>
      <c r="F8" s="9" t="s">
        <v>2</v>
      </c>
      <c r="G8" s="7">
        <v>250000</v>
      </c>
      <c r="H8" s="9" t="s">
        <v>2</v>
      </c>
      <c r="I8" s="7">
        <v>50000</v>
      </c>
      <c r="J8" s="9" t="s">
        <v>2</v>
      </c>
      <c r="K8" s="7">
        <f>G8+I8</f>
        <v>300000</v>
      </c>
      <c r="L8" s="41">
        <f t="shared" si="0"/>
        <v>0.2</v>
      </c>
      <c r="M8" s="58"/>
    </row>
    <row r="9" spans="1:13" ht="24.75" customHeight="1">
      <c r="A9" s="92"/>
      <c r="B9" s="96"/>
      <c r="C9" s="97"/>
      <c r="D9" s="97"/>
      <c r="E9" s="97"/>
      <c r="F9" s="59" t="s">
        <v>49</v>
      </c>
      <c r="G9" s="60">
        <f>SUM(G8:G8)</f>
        <v>250000</v>
      </c>
      <c r="H9" s="59" t="s">
        <v>49</v>
      </c>
      <c r="I9" s="60">
        <f>SUM(I8:I8)</f>
        <v>50000</v>
      </c>
      <c r="J9" s="59" t="s">
        <v>49</v>
      </c>
      <c r="K9" s="60">
        <f>SUM(K8:K8)</f>
        <v>300000</v>
      </c>
      <c r="L9" s="41">
        <f t="shared" si="0"/>
        <v>0.2</v>
      </c>
      <c r="M9" s="58"/>
    </row>
    <row r="10" spans="1:13" ht="24.75" customHeight="1">
      <c r="A10" s="92"/>
      <c r="B10" s="85"/>
      <c r="C10" s="85"/>
      <c r="D10" s="85"/>
      <c r="E10" s="87" t="s">
        <v>107</v>
      </c>
      <c r="F10" s="9" t="s">
        <v>2</v>
      </c>
      <c r="G10" s="7">
        <f>G4+G8</f>
        <v>458333</v>
      </c>
      <c r="H10" s="9" t="s">
        <v>2</v>
      </c>
      <c r="I10" s="7">
        <f>I4+I8</f>
        <v>91667</v>
      </c>
      <c r="J10" s="9" t="s">
        <v>2</v>
      </c>
      <c r="K10" s="7">
        <f>K4+K8</f>
        <v>550000</v>
      </c>
      <c r="L10" s="41">
        <f t="shared" si="0"/>
        <v>0.20000087272790742</v>
      </c>
      <c r="M10" s="58"/>
    </row>
    <row r="11" spans="1:13" ht="24.75" customHeight="1">
      <c r="A11" s="92"/>
      <c r="B11" s="85"/>
      <c r="C11" s="85"/>
      <c r="D11" s="85"/>
      <c r="E11" s="88"/>
      <c r="F11" s="9" t="s">
        <v>3</v>
      </c>
      <c r="G11" s="7">
        <f>G5</f>
        <v>104166</v>
      </c>
      <c r="H11" s="9" t="s">
        <v>3</v>
      </c>
      <c r="I11" s="7">
        <f>I5</f>
        <v>20834</v>
      </c>
      <c r="J11" s="9" t="s">
        <v>3</v>
      </c>
      <c r="K11" s="7">
        <f>K5</f>
        <v>125000</v>
      </c>
      <c r="L11" s="41">
        <f t="shared" si="0"/>
        <v>0.20000768004915231</v>
      </c>
      <c r="M11" s="58"/>
    </row>
    <row r="12" spans="1:13" ht="27.75" customHeight="1" thickBot="1">
      <c r="A12" s="101"/>
      <c r="B12" s="86"/>
      <c r="C12" s="86"/>
      <c r="D12" s="86"/>
      <c r="E12" s="89"/>
      <c r="F12" s="61" t="s">
        <v>49</v>
      </c>
      <c r="G12" s="62">
        <f>SUM(G10:G11)</f>
        <v>562499</v>
      </c>
      <c r="H12" s="63" t="s">
        <v>49</v>
      </c>
      <c r="I12" s="62">
        <f>SUM(I10:I11)</f>
        <v>112501</v>
      </c>
      <c r="J12" s="64" t="s">
        <v>1</v>
      </c>
      <c r="K12" s="62">
        <f>SUM(K10:K11)</f>
        <v>675000</v>
      </c>
      <c r="L12" s="65">
        <f t="shared" si="0"/>
        <v>0.20000213333712594</v>
      </c>
      <c r="M12" s="66"/>
    </row>
    <row r="15" ht="16.5">
      <c r="B15" s="13" t="s">
        <v>50</v>
      </c>
    </row>
    <row r="18" spans="1:2" ht="19.5">
      <c r="A18" s="45" t="s">
        <v>51</v>
      </c>
      <c r="B18" s="46"/>
    </row>
    <row r="19" spans="1:9" ht="15.75">
      <c r="A19" s="93" t="s">
        <v>52</v>
      </c>
      <c r="B19" s="93"/>
      <c r="C19" s="79"/>
      <c r="D19" s="79"/>
      <c r="E19" s="79"/>
      <c r="F19" s="79"/>
      <c r="G19" s="79"/>
      <c r="H19" s="79"/>
      <c r="I19" s="79"/>
    </row>
    <row r="20" spans="1:9" ht="15.75">
      <c r="A20" s="99" t="s">
        <v>53</v>
      </c>
      <c r="B20" s="99"/>
      <c r="C20" s="99"/>
      <c r="D20" s="99"/>
      <c r="E20" s="99"/>
      <c r="F20" s="99"/>
      <c r="G20" s="99"/>
      <c r="H20" s="99"/>
      <c r="I20" s="99"/>
    </row>
    <row r="21" spans="1:9" ht="15.75">
      <c r="A21" s="93" t="s">
        <v>54</v>
      </c>
      <c r="B21" s="93"/>
      <c r="C21" s="79"/>
      <c r="D21" s="79"/>
      <c r="E21" s="79"/>
      <c r="F21" s="79"/>
      <c r="G21" s="79"/>
      <c r="H21" s="79"/>
      <c r="I21" s="79"/>
    </row>
    <row r="22" spans="1:9" ht="15.75">
      <c r="A22" s="93" t="s">
        <v>55</v>
      </c>
      <c r="B22" s="93"/>
      <c r="C22" s="79"/>
      <c r="D22" s="79"/>
      <c r="E22" s="79"/>
      <c r="F22" s="79"/>
      <c r="G22" s="79"/>
      <c r="H22" s="79"/>
      <c r="I22" s="79"/>
    </row>
    <row r="23" spans="1:9" ht="16.5">
      <c r="A23" s="94" t="s">
        <v>56</v>
      </c>
      <c r="B23" s="95"/>
      <c r="C23" s="95"/>
      <c r="D23" s="95"/>
      <c r="E23" s="95"/>
      <c r="F23" s="95"/>
      <c r="G23" s="95"/>
      <c r="H23" s="95"/>
      <c r="I23" s="95"/>
    </row>
  </sheetData>
  <sheetProtection/>
  <mergeCells count="23">
    <mergeCell ref="H3:I3"/>
    <mergeCell ref="A8:A9"/>
    <mergeCell ref="A10:A12"/>
    <mergeCell ref="B10:B12"/>
    <mergeCell ref="A21:I21"/>
    <mergeCell ref="A22:I22"/>
    <mergeCell ref="A23:I23"/>
    <mergeCell ref="B8:B9"/>
    <mergeCell ref="C8:C9"/>
    <mergeCell ref="D8:D9"/>
    <mergeCell ref="E8:E9"/>
    <mergeCell ref="A19:I19"/>
    <mergeCell ref="A20:I20"/>
    <mergeCell ref="C10:C12"/>
    <mergeCell ref="D10:D12"/>
    <mergeCell ref="E10:E12"/>
    <mergeCell ref="J3:K3"/>
    <mergeCell ref="A4:A7"/>
    <mergeCell ref="B4:B7"/>
    <mergeCell ref="C4:C7"/>
    <mergeCell ref="D4:D7"/>
    <mergeCell ref="E4:E7"/>
    <mergeCell ref="F3:G3"/>
  </mergeCells>
  <printOptions/>
  <pageMargins left="0.38" right="0.19" top="0.57" bottom="0.5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6">
      <selection activeCell="E32" sqref="E32:E34"/>
    </sheetView>
  </sheetViews>
  <sheetFormatPr defaultColWidth="9.00390625" defaultRowHeight="16.5"/>
  <cols>
    <col min="1" max="1" width="4.50390625" style="13" customWidth="1"/>
    <col min="2" max="2" width="11.125" style="13" customWidth="1"/>
    <col min="3" max="3" width="9.00390625" style="47" customWidth="1"/>
    <col min="4" max="4" width="10.375" style="13" customWidth="1"/>
    <col min="5" max="5" width="33.625" style="13" customWidth="1"/>
    <col min="6" max="6" width="9.00390625" style="13" customWidth="1"/>
    <col min="7" max="7" width="12.625" style="13" customWidth="1"/>
    <col min="8" max="8" width="8.875" style="13" bestFit="1" customWidth="1"/>
    <col min="9" max="9" width="12.25390625" style="13" customWidth="1"/>
    <col min="10" max="10" width="8.875" style="13" bestFit="1" customWidth="1"/>
    <col min="11" max="12" width="12.75390625" style="13" customWidth="1"/>
    <col min="13" max="13" width="9.75390625" style="13" customWidth="1"/>
    <col min="14" max="16384" width="9.00390625" style="13" customWidth="1"/>
  </cols>
  <sheetData>
    <row r="1" spans="1:12" ht="25.5">
      <c r="A1" s="12" t="s">
        <v>35</v>
      </c>
      <c r="K1" s="14"/>
      <c r="L1" s="14"/>
    </row>
    <row r="2" ht="20.25" thickBot="1">
      <c r="A2" s="14" t="s">
        <v>83</v>
      </c>
    </row>
    <row r="3" spans="1:13" ht="39.75" customHeight="1" thickBot="1">
      <c r="A3" s="15" t="s">
        <v>20</v>
      </c>
      <c r="B3" s="15" t="s">
        <v>21</v>
      </c>
      <c r="C3" s="15" t="s">
        <v>22</v>
      </c>
      <c r="D3" s="15" t="s">
        <v>23</v>
      </c>
      <c r="E3" s="15" t="s">
        <v>24</v>
      </c>
      <c r="F3" s="71" t="s">
        <v>36</v>
      </c>
      <c r="G3" s="71"/>
      <c r="H3" s="71" t="s">
        <v>37</v>
      </c>
      <c r="I3" s="71"/>
      <c r="J3" s="72" t="s">
        <v>25</v>
      </c>
      <c r="K3" s="73"/>
      <c r="L3" s="29" t="s">
        <v>38</v>
      </c>
      <c r="M3" s="15" t="s">
        <v>26</v>
      </c>
    </row>
    <row r="4" spans="1:13" ht="24.75" customHeight="1" thickBot="1">
      <c r="A4" s="69">
        <v>1</v>
      </c>
      <c r="B4" s="74" t="s">
        <v>57</v>
      </c>
      <c r="C4" s="69" t="s">
        <v>58</v>
      </c>
      <c r="D4" s="76" t="s">
        <v>59</v>
      </c>
      <c r="E4" s="76" t="s">
        <v>84</v>
      </c>
      <c r="F4" s="48" t="s">
        <v>2</v>
      </c>
      <c r="G4" s="2">
        <v>750000</v>
      </c>
      <c r="H4" s="18" t="s">
        <v>2</v>
      </c>
      <c r="I4" s="2">
        <v>150000</v>
      </c>
      <c r="J4" s="49" t="s">
        <v>2</v>
      </c>
      <c r="K4" s="2">
        <f>G4+I4</f>
        <v>900000</v>
      </c>
      <c r="L4" s="30">
        <f>I4/G4</f>
        <v>0.2</v>
      </c>
      <c r="M4" s="69"/>
    </row>
    <row r="5" spans="1:13" ht="24.75" customHeight="1" thickBot="1">
      <c r="A5" s="70"/>
      <c r="B5" s="75"/>
      <c r="C5" s="70"/>
      <c r="D5" s="77"/>
      <c r="E5" s="77"/>
      <c r="F5" s="16" t="s">
        <v>0</v>
      </c>
      <c r="G5" s="19">
        <v>750000</v>
      </c>
      <c r="H5" s="4" t="s">
        <v>0</v>
      </c>
      <c r="I5" s="19">
        <v>150000</v>
      </c>
      <c r="J5" s="20" t="s">
        <v>1</v>
      </c>
      <c r="K5" s="34">
        <f aca="true" t="shared" si="0" ref="K5:K33">G5+I5</f>
        <v>900000</v>
      </c>
      <c r="L5" s="35">
        <f aca="true" t="shared" si="1" ref="L5:L34">I5/G5</f>
        <v>0.2</v>
      </c>
      <c r="M5" s="70"/>
    </row>
    <row r="6" spans="1:13" ht="34.5" customHeight="1" thickBot="1">
      <c r="A6" s="69">
        <v>2</v>
      </c>
      <c r="B6" s="76" t="s">
        <v>60</v>
      </c>
      <c r="C6" s="69" t="s">
        <v>61</v>
      </c>
      <c r="D6" s="76" t="s">
        <v>62</v>
      </c>
      <c r="E6" s="76" t="s">
        <v>63</v>
      </c>
      <c r="F6" s="48" t="s">
        <v>2</v>
      </c>
      <c r="G6" s="31">
        <v>776575</v>
      </c>
      <c r="H6" s="49" t="s">
        <v>2</v>
      </c>
      <c r="I6" s="31">
        <v>142000</v>
      </c>
      <c r="J6" s="49" t="s">
        <v>2</v>
      </c>
      <c r="K6" s="2">
        <f t="shared" si="0"/>
        <v>918575</v>
      </c>
      <c r="L6" s="30">
        <f t="shared" si="1"/>
        <v>0.18285419952998744</v>
      </c>
      <c r="M6" s="108" t="s">
        <v>85</v>
      </c>
    </row>
    <row r="7" spans="1:13" ht="40.5" customHeight="1" thickBot="1">
      <c r="A7" s="70"/>
      <c r="B7" s="77"/>
      <c r="C7" s="70"/>
      <c r="D7" s="77"/>
      <c r="E7" s="77"/>
      <c r="F7" s="16" t="s">
        <v>0</v>
      </c>
      <c r="G7" s="19">
        <v>776575</v>
      </c>
      <c r="H7" s="4" t="s">
        <v>0</v>
      </c>
      <c r="I7" s="19">
        <v>142000</v>
      </c>
      <c r="J7" s="20" t="s">
        <v>1</v>
      </c>
      <c r="K7" s="34">
        <f t="shared" si="0"/>
        <v>918575</v>
      </c>
      <c r="L7" s="35">
        <f t="shared" si="1"/>
        <v>0.18285419952998744</v>
      </c>
      <c r="M7" s="109"/>
    </row>
    <row r="8" spans="1:13" ht="24.75" customHeight="1" thickBot="1">
      <c r="A8" s="69">
        <v>3</v>
      </c>
      <c r="B8" s="76" t="s">
        <v>60</v>
      </c>
      <c r="C8" s="69" t="s">
        <v>64</v>
      </c>
      <c r="D8" s="76" t="s">
        <v>65</v>
      </c>
      <c r="E8" s="76" t="s">
        <v>86</v>
      </c>
      <c r="F8" s="17" t="s">
        <v>2</v>
      </c>
      <c r="G8" s="1">
        <v>287000</v>
      </c>
      <c r="H8" s="18" t="s">
        <v>2</v>
      </c>
      <c r="I8" s="1">
        <v>57400</v>
      </c>
      <c r="J8" s="18" t="s">
        <v>2</v>
      </c>
      <c r="K8" s="2">
        <f t="shared" si="0"/>
        <v>344400</v>
      </c>
      <c r="L8" s="30">
        <f t="shared" si="1"/>
        <v>0.2</v>
      </c>
      <c r="M8" s="69"/>
    </row>
    <row r="9" spans="1:13" ht="24.75" customHeight="1" thickBot="1">
      <c r="A9" s="103">
        <v>4</v>
      </c>
      <c r="B9" s="110"/>
      <c r="C9" s="103"/>
      <c r="D9" s="110"/>
      <c r="E9" s="110"/>
      <c r="F9" s="53" t="s">
        <v>102</v>
      </c>
      <c r="G9" s="1">
        <v>273333</v>
      </c>
      <c r="H9" s="18" t="s">
        <v>3</v>
      </c>
      <c r="I9" s="1">
        <v>54667</v>
      </c>
      <c r="J9" s="18" t="s">
        <v>3</v>
      </c>
      <c r="K9" s="2">
        <f t="shared" si="0"/>
        <v>328000</v>
      </c>
      <c r="L9" s="30">
        <f t="shared" si="1"/>
        <v>0.2000014634164188</v>
      </c>
      <c r="M9" s="103"/>
    </row>
    <row r="10" spans="1:13" ht="24.75" customHeight="1" thickBot="1">
      <c r="A10" s="70">
        <v>5</v>
      </c>
      <c r="B10" s="77"/>
      <c r="C10" s="70"/>
      <c r="D10" s="77"/>
      <c r="E10" s="77"/>
      <c r="F10" s="16" t="s">
        <v>0</v>
      </c>
      <c r="G10" s="19">
        <f>G8+G9</f>
        <v>560333</v>
      </c>
      <c r="H10" s="4" t="s">
        <v>0</v>
      </c>
      <c r="I10" s="19">
        <f>I8+I9</f>
        <v>112067</v>
      </c>
      <c r="J10" s="20" t="s">
        <v>1</v>
      </c>
      <c r="K10" s="34">
        <f t="shared" si="0"/>
        <v>672400</v>
      </c>
      <c r="L10" s="35">
        <f t="shared" si="1"/>
        <v>0.2000007138612218</v>
      </c>
      <c r="M10" s="70"/>
    </row>
    <row r="11" spans="1:13" ht="24.75" customHeight="1" thickBot="1">
      <c r="A11" s="69">
        <v>4</v>
      </c>
      <c r="B11" s="76" t="s">
        <v>60</v>
      </c>
      <c r="C11" s="69" t="s">
        <v>66</v>
      </c>
      <c r="D11" s="76" t="s">
        <v>62</v>
      </c>
      <c r="E11" s="76" t="s">
        <v>67</v>
      </c>
      <c r="F11" s="17" t="s">
        <v>2</v>
      </c>
      <c r="G11" s="1">
        <v>720000</v>
      </c>
      <c r="H11" s="18" t="s">
        <v>2</v>
      </c>
      <c r="I11" s="1">
        <v>144000</v>
      </c>
      <c r="J11" s="18" t="s">
        <v>2</v>
      </c>
      <c r="K11" s="2">
        <f t="shared" si="0"/>
        <v>864000</v>
      </c>
      <c r="L11" s="30">
        <f t="shared" si="1"/>
        <v>0.2</v>
      </c>
      <c r="M11" s="69"/>
    </row>
    <row r="12" spans="1:13" ht="24.75" customHeight="1" thickBot="1">
      <c r="A12" s="70">
        <v>8</v>
      </c>
      <c r="B12" s="77"/>
      <c r="C12" s="70"/>
      <c r="D12" s="77"/>
      <c r="E12" s="77"/>
      <c r="F12" s="16" t="s">
        <v>0</v>
      </c>
      <c r="G12" s="3">
        <v>720000</v>
      </c>
      <c r="H12" s="4" t="s">
        <v>0</v>
      </c>
      <c r="I12" s="3">
        <v>144000</v>
      </c>
      <c r="J12" s="5" t="s">
        <v>1</v>
      </c>
      <c r="K12" s="34">
        <f t="shared" si="0"/>
        <v>864000</v>
      </c>
      <c r="L12" s="35">
        <f t="shared" si="1"/>
        <v>0.2</v>
      </c>
      <c r="M12" s="70"/>
    </row>
    <row r="13" spans="1:13" ht="24.75" customHeight="1" thickBot="1">
      <c r="A13" s="69">
        <v>5</v>
      </c>
      <c r="B13" s="76" t="s">
        <v>60</v>
      </c>
      <c r="C13" s="69" t="s">
        <v>66</v>
      </c>
      <c r="D13" s="76" t="s">
        <v>62</v>
      </c>
      <c r="E13" s="76" t="s">
        <v>68</v>
      </c>
      <c r="F13" s="17" t="s">
        <v>2</v>
      </c>
      <c r="G13" s="1">
        <v>710000</v>
      </c>
      <c r="H13" s="18" t="s">
        <v>2</v>
      </c>
      <c r="I13" s="1">
        <v>142000</v>
      </c>
      <c r="J13" s="18" t="s">
        <v>2</v>
      </c>
      <c r="K13" s="2">
        <f t="shared" si="0"/>
        <v>852000</v>
      </c>
      <c r="L13" s="30">
        <f t="shared" si="1"/>
        <v>0.2</v>
      </c>
      <c r="M13" s="6"/>
    </row>
    <row r="14" spans="1:13" ht="24.75" customHeight="1" thickBot="1">
      <c r="A14" s="70"/>
      <c r="B14" s="77"/>
      <c r="C14" s="70"/>
      <c r="D14" s="77"/>
      <c r="E14" s="77"/>
      <c r="F14" s="16" t="s">
        <v>0</v>
      </c>
      <c r="G14" s="3">
        <v>710000</v>
      </c>
      <c r="H14" s="4" t="s">
        <v>0</v>
      </c>
      <c r="I14" s="3">
        <v>142000</v>
      </c>
      <c r="J14" s="5" t="s">
        <v>1</v>
      </c>
      <c r="K14" s="34">
        <f t="shared" si="0"/>
        <v>852000</v>
      </c>
      <c r="L14" s="35">
        <f t="shared" si="1"/>
        <v>0.2</v>
      </c>
      <c r="M14" s="6"/>
    </row>
    <row r="15" spans="1:13" ht="24.75" customHeight="1" thickBot="1">
      <c r="A15" s="69">
        <v>6</v>
      </c>
      <c r="B15" s="76" t="s">
        <v>60</v>
      </c>
      <c r="C15" s="69" t="s">
        <v>69</v>
      </c>
      <c r="D15" s="76" t="s">
        <v>65</v>
      </c>
      <c r="E15" s="76" t="s">
        <v>70</v>
      </c>
      <c r="F15" s="17" t="s">
        <v>2</v>
      </c>
      <c r="G15" s="1">
        <v>257000</v>
      </c>
      <c r="H15" s="18" t="s">
        <v>2</v>
      </c>
      <c r="I15" s="1">
        <v>49000</v>
      </c>
      <c r="J15" s="18" t="s">
        <v>2</v>
      </c>
      <c r="K15" s="2">
        <f t="shared" si="0"/>
        <v>306000</v>
      </c>
      <c r="L15" s="30">
        <f t="shared" si="1"/>
        <v>0.19066147859922178</v>
      </c>
      <c r="M15" s="69"/>
    </row>
    <row r="16" spans="1:13" ht="24.75" customHeight="1" thickBot="1">
      <c r="A16" s="70">
        <v>10</v>
      </c>
      <c r="B16" s="77"/>
      <c r="C16" s="70"/>
      <c r="D16" s="77"/>
      <c r="E16" s="77"/>
      <c r="F16" s="16" t="s">
        <v>0</v>
      </c>
      <c r="G16" s="19">
        <v>257000</v>
      </c>
      <c r="H16" s="4" t="s">
        <v>0</v>
      </c>
      <c r="I16" s="19">
        <v>49000</v>
      </c>
      <c r="J16" s="20" t="s">
        <v>1</v>
      </c>
      <c r="K16" s="34">
        <f t="shared" si="0"/>
        <v>306000</v>
      </c>
      <c r="L16" s="35">
        <f t="shared" si="1"/>
        <v>0.19066147859922178</v>
      </c>
      <c r="M16" s="70"/>
    </row>
    <row r="17" spans="1:13" ht="24.75" customHeight="1" thickBot="1">
      <c r="A17" s="69">
        <v>7</v>
      </c>
      <c r="B17" s="76" t="s">
        <v>60</v>
      </c>
      <c r="C17" s="69" t="s">
        <v>71</v>
      </c>
      <c r="D17" s="76" t="s">
        <v>65</v>
      </c>
      <c r="E17" s="76" t="s">
        <v>72</v>
      </c>
      <c r="F17" s="48" t="s">
        <v>2</v>
      </c>
      <c r="G17" s="2">
        <v>1060000</v>
      </c>
      <c r="H17" s="49" t="s">
        <v>2</v>
      </c>
      <c r="I17" s="2">
        <v>200000</v>
      </c>
      <c r="J17" s="49" t="s">
        <v>2</v>
      </c>
      <c r="K17" s="2">
        <f t="shared" si="0"/>
        <v>1260000</v>
      </c>
      <c r="L17" s="30">
        <f t="shared" si="1"/>
        <v>0.18867924528301888</v>
      </c>
      <c r="M17" s="69"/>
    </row>
    <row r="18" spans="1:13" ht="27.75" customHeight="1" thickBot="1">
      <c r="A18" s="70"/>
      <c r="B18" s="77"/>
      <c r="C18" s="70"/>
      <c r="D18" s="77"/>
      <c r="E18" s="77"/>
      <c r="F18" s="16" t="s">
        <v>1</v>
      </c>
      <c r="G18" s="19">
        <v>1060000</v>
      </c>
      <c r="H18" s="4" t="s">
        <v>1</v>
      </c>
      <c r="I18" s="19">
        <v>200000</v>
      </c>
      <c r="J18" s="20" t="s">
        <v>1</v>
      </c>
      <c r="K18" s="34">
        <f t="shared" si="0"/>
        <v>1260000</v>
      </c>
      <c r="L18" s="35">
        <f t="shared" si="1"/>
        <v>0.18867924528301888</v>
      </c>
      <c r="M18" s="70"/>
    </row>
    <row r="19" spans="1:13" ht="24.75" customHeight="1" thickBot="1">
      <c r="A19" s="69">
        <v>8</v>
      </c>
      <c r="B19" s="76" t="s">
        <v>60</v>
      </c>
      <c r="C19" s="69" t="s">
        <v>73</v>
      </c>
      <c r="D19" s="76" t="s">
        <v>65</v>
      </c>
      <c r="E19" s="76" t="s">
        <v>74</v>
      </c>
      <c r="F19" s="17" t="s">
        <v>2</v>
      </c>
      <c r="G19" s="1">
        <v>420000</v>
      </c>
      <c r="H19" s="18" t="s">
        <v>2</v>
      </c>
      <c r="I19" s="1">
        <v>80000</v>
      </c>
      <c r="J19" s="18" t="s">
        <v>2</v>
      </c>
      <c r="K19" s="2">
        <f t="shared" si="0"/>
        <v>500000</v>
      </c>
      <c r="L19" s="30">
        <f t="shared" si="1"/>
        <v>0.19047619047619047</v>
      </c>
      <c r="M19" s="69"/>
    </row>
    <row r="20" spans="1:13" ht="24.75" customHeight="1" thickBot="1">
      <c r="A20" s="103"/>
      <c r="B20" s="110"/>
      <c r="C20" s="103"/>
      <c r="D20" s="110"/>
      <c r="E20" s="110"/>
      <c r="F20" s="53" t="s">
        <v>102</v>
      </c>
      <c r="G20" s="1">
        <v>375000</v>
      </c>
      <c r="H20" s="18" t="s">
        <v>3</v>
      </c>
      <c r="I20" s="1">
        <v>75000</v>
      </c>
      <c r="J20" s="18" t="s">
        <v>3</v>
      </c>
      <c r="K20" s="2">
        <f t="shared" si="0"/>
        <v>450000</v>
      </c>
      <c r="L20" s="30">
        <f t="shared" si="1"/>
        <v>0.2</v>
      </c>
      <c r="M20" s="103"/>
    </row>
    <row r="21" spans="1:13" ht="24.75" customHeight="1" thickBot="1">
      <c r="A21" s="70"/>
      <c r="B21" s="77"/>
      <c r="C21" s="70"/>
      <c r="D21" s="77"/>
      <c r="E21" s="77"/>
      <c r="F21" s="16" t="s">
        <v>0</v>
      </c>
      <c r="G21" s="3">
        <f>SUM(G19:G20)</f>
        <v>795000</v>
      </c>
      <c r="H21" s="4" t="s">
        <v>0</v>
      </c>
      <c r="I21" s="3">
        <f>SUM(I19:I20)</f>
        <v>155000</v>
      </c>
      <c r="J21" s="5" t="s">
        <v>1</v>
      </c>
      <c r="K21" s="34">
        <f t="shared" si="0"/>
        <v>950000</v>
      </c>
      <c r="L21" s="35">
        <f t="shared" si="1"/>
        <v>0.1949685534591195</v>
      </c>
      <c r="M21" s="70"/>
    </row>
    <row r="22" spans="1:13" ht="24.75" customHeight="1" thickBot="1">
      <c r="A22" s="69">
        <v>9</v>
      </c>
      <c r="B22" s="69" t="s">
        <v>75</v>
      </c>
      <c r="C22" s="69" t="s">
        <v>76</v>
      </c>
      <c r="D22" s="104" t="s">
        <v>59</v>
      </c>
      <c r="E22" s="76" t="s">
        <v>87</v>
      </c>
      <c r="F22" s="17" t="s">
        <v>2</v>
      </c>
      <c r="G22" s="1">
        <v>105000</v>
      </c>
      <c r="H22" s="18" t="s">
        <v>2</v>
      </c>
      <c r="I22" s="1">
        <v>21000</v>
      </c>
      <c r="J22" s="18" t="s">
        <v>2</v>
      </c>
      <c r="K22" s="2">
        <f t="shared" si="0"/>
        <v>126000</v>
      </c>
      <c r="L22" s="30">
        <f t="shared" si="1"/>
        <v>0.2</v>
      </c>
      <c r="M22" s="69"/>
    </row>
    <row r="23" spans="1:13" ht="24.75" customHeight="1" thickBot="1">
      <c r="A23" s="103"/>
      <c r="B23" s="103"/>
      <c r="C23" s="103"/>
      <c r="D23" s="111"/>
      <c r="E23" s="110"/>
      <c r="F23" s="53" t="s">
        <v>102</v>
      </c>
      <c r="G23" s="1">
        <v>95000</v>
      </c>
      <c r="H23" s="18" t="s">
        <v>3</v>
      </c>
      <c r="I23" s="1">
        <v>19000</v>
      </c>
      <c r="J23" s="18" t="s">
        <v>3</v>
      </c>
      <c r="K23" s="2">
        <f t="shared" si="0"/>
        <v>114000</v>
      </c>
      <c r="L23" s="30">
        <f t="shared" si="1"/>
        <v>0.2</v>
      </c>
      <c r="M23" s="103"/>
    </row>
    <row r="24" spans="1:13" ht="24.75" customHeight="1" thickBot="1">
      <c r="A24" s="70"/>
      <c r="B24" s="70"/>
      <c r="C24" s="70"/>
      <c r="D24" s="105"/>
      <c r="E24" s="77"/>
      <c r="F24" s="16" t="s">
        <v>0</v>
      </c>
      <c r="G24" s="3">
        <f>SUM(G22:G23)</f>
        <v>200000</v>
      </c>
      <c r="H24" s="4" t="s">
        <v>0</v>
      </c>
      <c r="I24" s="3">
        <f>SUM(I22:I23)</f>
        <v>40000</v>
      </c>
      <c r="J24" s="5" t="s">
        <v>1</v>
      </c>
      <c r="K24" s="34">
        <f t="shared" si="0"/>
        <v>240000</v>
      </c>
      <c r="L24" s="35">
        <f t="shared" si="1"/>
        <v>0.2</v>
      </c>
      <c r="M24" s="70"/>
    </row>
    <row r="25" spans="1:13" ht="24.75" customHeight="1" thickBot="1">
      <c r="A25" s="69">
        <v>10</v>
      </c>
      <c r="B25" s="69" t="s">
        <v>75</v>
      </c>
      <c r="C25" s="69" t="s">
        <v>77</v>
      </c>
      <c r="D25" s="104" t="s">
        <v>59</v>
      </c>
      <c r="E25" s="76" t="s">
        <v>88</v>
      </c>
      <c r="F25" s="48" t="s">
        <v>2</v>
      </c>
      <c r="G25" s="2">
        <v>40000</v>
      </c>
      <c r="H25" s="49" t="s">
        <v>2</v>
      </c>
      <c r="I25" s="2">
        <v>8000</v>
      </c>
      <c r="J25" s="49" t="s">
        <v>2</v>
      </c>
      <c r="K25" s="2">
        <f t="shared" si="0"/>
        <v>48000</v>
      </c>
      <c r="L25" s="30">
        <f t="shared" si="1"/>
        <v>0.2</v>
      </c>
      <c r="M25" s="69"/>
    </row>
    <row r="26" spans="1:13" ht="30.75" customHeight="1" thickBot="1">
      <c r="A26" s="70"/>
      <c r="B26" s="70"/>
      <c r="C26" s="70"/>
      <c r="D26" s="105"/>
      <c r="E26" s="77"/>
      <c r="F26" s="16" t="s">
        <v>0</v>
      </c>
      <c r="G26" s="19">
        <f>SUM(G25:G25)</f>
        <v>40000</v>
      </c>
      <c r="H26" s="4" t="s">
        <v>0</v>
      </c>
      <c r="I26" s="19">
        <f>SUM(I25:I25)</f>
        <v>8000</v>
      </c>
      <c r="J26" s="20" t="s">
        <v>1</v>
      </c>
      <c r="K26" s="34">
        <f t="shared" si="0"/>
        <v>48000</v>
      </c>
      <c r="L26" s="35">
        <f t="shared" si="1"/>
        <v>0.2</v>
      </c>
      <c r="M26" s="70"/>
    </row>
    <row r="27" spans="1:13" ht="24.75" customHeight="1" thickBot="1">
      <c r="A27" s="69">
        <v>11</v>
      </c>
      <c r="B27" s="74" t="s">
        <v>78</v>
      </c>
      <c r="C27" s="69" t="s">
        <v>79</v>
      </c>
      <c r="D27" s="76" t="s">
        <v>59</v>
      </c>
      <c r="E27" s="76" t="s">
        <v>80</v>
      </c>
      <c r="F27" s="17" t="s">
        <v>2</v>
      </c>
      <c r="G27" s="2">
        <v>250000</v>
      </c>
      <c r="H27" s="18" t="s">
        <v>2</v>
      </c>
      <c r="I27" s="2">
        <v>50000</v>
      </c>
      <c r="J27" s="18" t="s">
        <v>2</v>
      </c>
      <c r="K27" s="2">
        <f t="shared" si="0"/>
        <v>300000</v>
      </c>
      <c r="L27" s="30">
        <f t="shared" si="1"/>
        <v>0.2</v>
      </c>
      <c r="M27" s="69"/>
    </row>
    <row r="28" spans="1:13" ht="24.75" customHeight="1" thickBot="1">
      <c r="A28" s="103"/>
      <c r="B28" s="112"/>
      <c r="C28" s="103"/>
      <c r="D28" s="110"/>
      <c r="E28" s="110"/>
      <c r="F28" s="53" t="s">
        <v>102</v>
      </c>
      <c r="G28" s="2">
        <v>320000</v>
      </c>
      <c r="H28" s="18" t="s">
        <v>3</v>
      </c>
      <c r="I28" s="2">
        <v>60000</v>
      </c>
      <c r="J28" s="18" t="s">
        <v>3</v>
      </c>
      <c r="K28" s="2">
        <f t="shared" si="0"/>
        <v>380000</v>
      </c>
      <c r="L28" s="30">
        <f t="shared" si="1"/>
        <v>0.1875</v>
      </c>
      <c r="M28" s="103"/>
    </row>
    <row r="29" spans="1:13" ht="24.75" customHeight="1" thickBot="1">
      <c r="A29" s="70"/>
      <c r="B29" s="75"/>
      <c r="C29" s="70"/>
      <c r="D29" s="77"/>
      <c r="E29" s="77"/>
      <c r="F29" s="16" t="s">
        <v>0</v>
      </c>
      <c r="G29" s="3">
        <f>SUM(G27:G28)</f>
        <v>570000</v>
      </c>
      <c r="H29" s="4" t="s">
        <v>0</v>
      </c>
      <c r="I29" s="3">
        <f>SUM(I27:I28)</f>
        <v>110000</v>
      </c>
      <c r="J29" s="5" t="s">
        <v>1</v>
      </c>
      <c r="K29" s="34">
        <f t="shared" si="0"/>
        <v>680000</v>
      </c>
      <c r="L29" s="35">
        <f t="shared" si="1"/>
        <v>0.19298245614035087</v>
      </c>
      <c r="M29" s="70"/>
    </row>
    <row r="30" spans="1:13" ht="24.75" customHeight="1" thickBot="1">
      <c r="A30" s="69">
        <v>12</v>
      </c>
      <c r="B30" s="104" t="s">
        <v>81</v>
      </c>
      <c r="C30" s="69" t="s">
        <v>82</v>
      </c>
      <c r="D30" s="39" t="s">
        <v>29</v>
      </c>
      <c r="E30" s="117" t="s">
        <v>108</v>
      </c>
      <c r="F30" s="17" t="s">
        <v>2</v>
      </c>
      <c r="G30" s="11">
        <v>491970</v>
      </c>
      <c r="H30" s="17" t="s">
        <v>2</v>
      </c>
      <c r="I30" s="11">
        <v>98394</v>
      </c>
      <c r="J30" s="17" t="s">
        <v>2</v>
      </c>
      <c r="K30" s="2">
        <f t="shared" si="0"/>
        <v>590364</v>
      </c>
      <c r="L30" s="30">
        <f t="shared" si="1"/>
        <v>0.2</v>
      </c>
      <c r="M30" s="6"/>
    </row>
    <row r="31" spans="1:13" ht="24.75" customHeight="1" thickBot="1">
      <c r="A31" s="70"/>
      <c r="B31" s="105"/>
      <c r="C31" s="70"/>
      <c r="D31" s="40"/>
      <c r="E31" s="105"/>
      <c r="F31" s="16" t="s">
        <v>0</v>
      </c>
      <c r="G31" s="3">
        <f>G30</f>
        <v>491970</v>
      </c>
      <c r="H31" s="16" t="s">
        <v>0</v>
      </c>
      <c r="I31" s="3">
        <f>I30</f>
        <v>98394</v>
      </c>
      <c r="J31" s="16" t="s">
        <v>0</v>
      </c>
      <c r="K31" s="34">
        <f t="shared" si="0"/>
        <v>590364</v>
      </c>
      <c r="L31" s="35">
        <f t="shared" si="1"/>
        <v>0.2</v>
      </c>
      <c r="M31" s="6"/>
    </row>
    <row r="32" spans="1:13" ht="24.75" customHeight="1" thickBot="1">
      <c r="A32" s="69"/>
      <c r="B32" s="67"/>
      <c r="C32" s="69"/>
      <c r="D32" s="67"/>
      <c r="E32" s="106" t="s">
        <v>107</v>
      </c>
      <c r="F32" s="17" t="s">
        <v>2</v>
      </c>
      <c r="G32" s="2">
        <f>G4+G6+G8+G11+G13+G15+G17+G19+G22+G25+G27+G30</f>
        <v>5867545</v>
      </c>
      <c r="H32" s="18" t="s">
        <v>2</v>
      </c>
      <c r="I32" s="2">
        <f>I4+I6+I8+I11+I13+I15+I17+I19+I22+I25+I27+I30</f>
        <v>1141794</v>
      </c>
      <c r="J32" s="18" t="s">
        <v>2</v>
      </c>
      <c r="K32" s="2">
        <f t="shared" si="0"/>
        <v>7009339</v>
      </c>
      <c r="L32" s="30">
        <f t="shared" si="1"/>
        <v>0.19459484332885388</v>
      </c>
      <c r="M32" s="67"/>
    </row>
    <row r="33" spans="1:13" ht="24.75" customHeight="1" thickBot="1">
      <c r="A33" s="103"/>
      <c r="B33" s="102"/>
      <c r="C33" s="103"/>
      <c r="D33" s="102"/>
      <c r="E33" s="107"/>
      <c r="F33" s="17" t="s">
        <v>3</v>
      </c>
      <c r="G33" s="2">
        <f>G9+G20+G23+G28</f>
        <v>1063333</v>
      </c>
      <c r="H33" s="18" t="s">
        <v>3</v>
      </c>
      <c r="I33" s="2">
        <f>I9+I20+I23+I28</f>
        <v>208667</v>
      </c>
      <c r="J33" s="18" t="s">
        <v>3</v>
      </c>
      <c r="K33" s="2">
        <f t="shared" si="0"/>
        <v>1272000</v>
      </c>
      <c r="L33" s="30">
        <f t="shared" si="1"/>
        <v>0.19623861951053903</v>
      </c>
      <c r="M33" s="102"/>
    </row>
    <row r="34" spans="1:13" ht="24.75" customHeight="1" thickBot="1">
      <c r="A34" s="70"/>
      <c r="B34" s="68"/>
      <c r="C34" s="70"/>
      <c r="D34" s="68"/>
      <c r="E34" s="84"/>
      <c r="F34" s="21" t="s">
        <v>1</v>
      </c>
      <c r="G34" s="3">
        <f>G5+G7+G10+G12+G14+G16+G18+G21+G24+G26+G29+G31</f>
        <v>6930878</v>
      </c>
      <c r="H34" s="4" t="s">
        <v>31</v>
      </c>
      <c r="I34" s="3">
        <f>I5+I7+I10+I12+I14+I16+I18+I21+I24+I26+I29+I31</f>
        <v>1350461</v>
      </c>
      <c r="J34" s="22" t="s">
        <v>1</v>
      </c>
      <c r="K34" s="34">
        <f>K5+K7+K10+K12+K14+K16+K18+K21+K24+K26+K29+K31</f>
        <v>8281339</v>
      </c>
      <c r="L34" s="36">
        <f t="shared" si="1"/>
        <v>0.19484703092450914</v>
      </c>
      <c r="M34" s="68"/>
    </row>
    <row r="36" ht="16.5">
      <c r="B36" s="13" t="s">
        <v>32</v>
      </c>
    </row>
    <row r="38" spans="1:2" ht="19.5">
      <c r="A38" s="43" t="s">
        <v>33</v>
      </c>
      <c r="B38" s="44"/>
    </row>
    <row r="39" spans="1:9" ht="16.5" customHeight="1">
      <c r="A39" s="78" t="s">
        <v>40</v>
      </c>
      <c r="B39" s="78"/>
      <c r="C39" s="78"/>
      <c r="D39" s="78"/>
      <c r="E39" s="78"/>
      <c r="F39" s="78"/>
      <c r="G39" s="78"/>
      <c r="H39" s="78"/>
      <c r="I39" s="78"/>
    </row>
    <row r="40" spans="1:9" ht="16.5" customHeight="1">
      <c r="A40" s="80" t="s">
        <v>34</v>
      </c>
      <c r="B40" s="80"/>
      <c r="C40" s="80"/>
      <c r="D40" s="80"/>
      <c r="E40" s="80"/>
      <c r="F40" s="80"/>
      <c r="G40" s="80"/>
      <c r="H40" s="80"/>
      <c r="I40" s="80"/>
    </row>
    <row r="41" spans="1:9" ht="16.5" customHeight="1">
      <c r="A41" s="78" t="s">
        <v>41</v>
      </c>
      <c r="B41" s="78"/>
      <c r="C41" s="78"/>
      <c r="D41" s="78"/>
      <c r="E41" s="78"/>
      <c r="F41" s="78"/>
      <c r="G41" s="78"/>
      <c r="H41" s="78"/>
      <c r="I41" s="78"/>
    </row>
    <row r="42" spans="1:9" ht="16.5" customHeight="1">
      <c r="A42" s="78" t="s">
        <v>42</v>
      </c>
      <c r="B42" s="78"/>
      <c r="C42" s="78"/>
      <c r="D42" s="78"/>
      <c r="E42" s="78"/>
      <c r="F42" s="78"/>
      <c r="G42" s="78"/>
      <c r="H42" s="78"/>
      <c r="I42" s="78"/>
    </row>
    <row r="43" spans="1:9" ht="16.5">
      <c r="A43" s="81" t="s">
        <v>43</v>
      </c>
      <c r="B43" s="81"/>
      <c r="C43" s="81"/>
      <c r="D43" s="81"/>
      <c r="E43" s="81"/>
      <c r="F43" s="81"/>
      <c r="G43" s="81"/>
      <c r="H43" s="81"/>
      <c r="I43" s="81"/>
    </row>
  </sheetData>
  <sheetProtection/>
  <mergeCells count="83">
    <mergeCell ref="C22:C24"/>
    <mergeCell ref="D22:D24"/>
    <mergeCell ref="E22:E24"/>
    <mergeCell ref="A27:A29"/>
    <mergeCell ref="B27:B29"/>
    <mergeCell ref="C27:C29"/>
    <mergeCell ref="D27:D29"/>
    <mergeCell ref="E27:E29"/>
    <mergeCell ref="D15:D16"/>
    <mergeCell ref="E15:E16"/>
    <mergeCell ref="A19:A21"/>
    <mergeCell ref="B19:B21"/>
    <mergeCell ref="C19:C21"/>
    <mergeCell ref="D19:D21"/>
    <mergeCell ref="E19:E21"/>
    <mergeCell ref="A6:A7"/>
    <mergeCell ref="B6:B7"/>
    <mergeCell ref="C6:C7"/>
    <mergeCell ref="A11:A12"/>
    <mergeCell ref="B11:B12"/>
    <mergeCell ref="C11:C12"/>
    <mergeCell ref="D4:D5"/>
    <mergeCell ref="E4:E5"/>
    <mergeCell ref="F3:G3"/>
    <mergeCell ref="H3:I3"/>
    <mergeCell ref="J3:K3"/>
    <mergeCell ref="A4:A5"/>
    <mergeCell ref="B4:B5"/>
    <mergeCell ref="C4:C5"/>
    <mergeCell ref="M4:M5"/>
    <mergeCell ref="M6:M7"/>
    <mergeCell ref="A8:A10"/>
    <mergeCell ref="B8:B10"/>
    <mergeCell ref="C8:C10"/>
    <mergeCell ref="D8:D10"/>
    <mergeCell ref="E8:E10"/>
    <mergeCell ref="M8:M10"/>
    <mergeCell ref="D6:D7"/>
    <mergeCell ref="E6:E7"/>
    <mergeCell ref="M11:M12"/>
    <mergeCell ref="A13:A14"/>
    <mergeCell ref="B13:B14"/>
    <mergeCell ref="C13:C14"/>
    <mergeCell ref="D13:D14"/>
    <mergeCell ref="E13:E14"/>
    <mergeCell ref="D11:D12"/>
    <mergeCell ref="E11:E12"/>
    <mergeCell ref="M15:M16"/>
    <mergeCell ref="A17:A18"/>
    <mergeCell ref="B17:B18"/>
    <mergeCell ref="C17:C18"/>
    <mergeCell ref="D17:D18"/>
    <mergeCell ref="E17:E18"/>
    <mergeCell ref="M17:M18"/>
    <mergeCell ref="A15:A16"/>
    <mergeCell ref="B15:B16"/>
    <mergeCell ref="C15:C16"/>
    <mergeCell ref="M19:M21"/>
    <mergeCell ref="M22:M24"/>
    <mergeCell ref="A25:A26"/>
    <mergeCell ref="B25:B26"/>
    <mergeCell ref="C25:C26"/>
    <mergeCell ref="D25:D26"/>
    <mergeCell ref="E25:E26"/>
    <mergeCell ref="M25:M26"/>
    <mergeCell ref="A22:A24"/>
    <mergeCell ref="B22:B24"/>
    <mergeCell ref="M27:M29"/>
    <mergeCell ref="A30:A31"/>
    <mergeCell ref="B30:B31"/>
    <mergeCell ref="C30:C31"/>
    <mergeCell ref="E30:E31"/>
    <mergeCell ref="A32:A34"/>
    <mergeCell ref="B32:B34"/>
    <mergeCell ref="C32:C34"/>
    <mergeCell ref="D32:D34"/>
    <mergeCell ref="E32:E34"/>
    <mergeCell ref="M32:M34"/>
    <mergeCell ref="A39:I39"/>
    <mergeCell ref="A40:I40"/>
    <mergeCell ref="A41:I41"/>
    <mergeCell ref="A42:I42"/>
    <mergeCell ref="A43:I4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8"/>
  <sheetViews>
    <sheetView zoomScalePageLayoutView="0" workbookViewId="0" topLeftCell="A1">
      <selection activeCell="Q14" sqref="Q14"/>
    </sheetView>
  </sheetViews>
  <sheetFormatPr defaultColWidth="9.00390625" defaultRowHeight="16.5"/>
  <cols>
    <col min="1" max="1" width="4.50390625" style="13" customWidth="1"/>
    <col min="2" max="2" width="11.125" style="13" customWidth="1"/>
    <col min="3" max="3" width="9.00390625" style="13" customWidth="1"/>
    <col min="4" max="4" width="10.375" style="13" customWidth="1"/>
    <col min="5" max="5" width="33.625" style="13" customWidth="1"/>
    <col min="6" max="6" width="7.25390625" style="13" customWidth="1"/>
    <col min="7" max="7" width="12.625" style="13" customWidth="1"/>
    <col min="8" max="8" width="7.25390625" style="13" customWidth="1"/>
    <col min="9" max="9" width="12.25390625" style="13" customWidth="1"/>
    <col min="10" max="10" width="7.00390625" style="13" customWidth="1"/>
    <col min="11" max="12" width="12.75390625" style="13" customWidth="1"/>
    <col min="13" max="13" width="9.75390625" style="13" customWidth="1"/>
    <col min="14" max="16384" width="9.00390625" style="13" customWidth="1"/>
  </cols>
  <sheetData>
    <row r="1" spans="1:12" ht="25.5">
      <c r="A1" s="12" t="s">
        <v>89</v>
      </c>
      <c r="K1" s="14"/>
      <c r="L1" s="14"/>
    </row>
    <row r="2" ht="20.25" thickBot="1">
      <c r="A2" s="14" t="s">
        <v>90</v>
      </c>
    </row>
    <row r="3" spans="1:13" ht="39.75" customHeight="1" thickBot="1">
      <c r="A3" s="15" t="s">
        <v>91</v>
      </c>
      <c r="B3" s="15" t="s">
        <v>92</v>
      </c>
      <c r="C3" s="15" t="s">
        <v>93</v>
      </c>
      <c r="D3" s="15" t="s">
        <v>94</v>
      </c>
      <c r="E3" s="15" t="s">
        <v>95</v>
      </c>
      <c r="F3" s="71" t="s">
        <v>96</v>
      </c>
      <c r="G3" s="71"/>
      <c r="H3" s="71" t="s">
        <v>97</v>
      </c>
      <c r="I3" s="71"/>
      <c r="J3" s="72" t="s">
        <v>25</v>
      </c>
      <c r="K3" s="73"/>
      <c r="L3" s="29" t="s">
        <v>38</v>
      </c>
      <c r="M3" s="15" t="s">
        <v>26</v>
      </c>
    </row>
    <row r="4" spans="1:13" ht="24.75" customHeight="1" thickBot="1">
      <c r="A4" s="69">
        <v>1</v>
      </c>
      <c r="B4" s="74" t="s">
        <v>98</v>
      </c>
      <c r="C4" s="76" t="s">
        <v>99</v>
      </c>
      <c r="D4" s="76" t="s">
        <v>59</v>
      </c>
      <c r="E4" s="76" t="s">
        <v>100</v>
      </c>
      <c r="F4" s="17" t="s">
        <v>2</v>
      </c>
      <c r="G4" s="1">
        <v>458333</v>
      </c>
      <c r="H4" s="18" t="s">
        <v>2</v>
      </c>
      <c r="I4" s="1">
        <v>91667</v>
      </c>
      <c r="J4" s="18" t="s">
        <v>2</v>
      </c>
      <c r="K4" s="1">
        <v>550000</v>
      </c>
      <c r="L4" s="33">
        <f>I4/G4</f>
        <v>0.20000087272790742</v>
      </c>
      <c r="M4" s="69"/>
    </row>
    <row r="5" spans="1:13" ht="24.75" customHeight="1" thickBot="1">
      <c r="A5" s="70"/>
      <c r="B5" s="75"/>
      <c r="C5" s="77"/>
      <c r="D5" s="77"/>
      <c r="E5" s="77"/>
      <c r="F5" s="16" t="s">
        <v>0</v>
      </c>
      <c r="G5" s="3">
        <f>G4</f>
        <v>458333</v>
      </c>
      <c r="H5" s="4" t="s">
        <v>0</v>
      </c>
      <c r="I5" s="3">
        <f>I4</f>
        <v>91667</v>
      </c>
      <c r="J5" s="5" t="s">
        <v>1</v>
      </c>
      <c r="K5" s="3">
        <f>K4</f>
        <v>550000</v>
      </c>
      <c r="L5" s="33">
        <f>I5/G5</f>
        <v>0.20000087272790742</v>
      </c>
      <c r="M5" s="70"/>
    </row>
    <row r="6" spans="1:13" ht="24.75" customHeight="1" thickBot="1">
      <c r="A6" s="69"/>
      <c r="B6" s="67"/>
      <c r="C6" s="76"/>
      <c r="D6" s="67"/>
      <c r="E6" s="83" t="s">
        <v>30</v>
      </c>
      <c r="F6" s="17" t="s">
        <v>2</v>
      </c>
      <c r="G6" s="1">
        <f>G5</f>
        <v>458333</v>
      </c>
      <c r="H6" s="18" t="s">
        <v>2</v>
      </c>
      <c r="I6" s="1">
        <f>I5</f>
        <v>91667</v>
      </c>
      <c r="J6" s="18" t="s">
        <v>2</v>
      </c>
      <c r="K6" s="1">
        <f>K5</f>
        <v>550000</v>
      </c>
      <c r="L6" s="33">
        <f>I6/G6</f>
        <v>0.20000087272790742</v>
      </c>
      <c r="M6" s="67"/>
    </row>
    <row r="7" spans="1:13" ht="24.75" customHeight="1" thickBot="1">
      <c r="A7" s="70"/>
      <c r="B7" s="68"/>
      <c r="C7" s="77"/>
      <c r="D7" s="68"/>
      <c r="E7" s="84"/>
      <c r="F7" s="21" t="s">
        <v>1</v>
      </c>
      <c r="G7" s="3">
        <f>G6</f>
        <v>458333</v>
      </c>
      <c r="H7" s="4" t="s">
        <v>31</v>
      </c>
      <c r="I7" s="3">
        <f>I6</f>
        <v>91667</v>
      </c>
      <c r="J7" s="22" t="s">
        <v>1</v>
      </c>
      <c r="K7" s="42">
        <f>K6</f>
        <v>550000</v>
      </c>
      <c r="L7" s="41">
        <f>I7/G7</f>
        <v>0.20000087272790742</v>
      </c>
      <c r="M7" s="113"/>
    </row>
    <row r="8" ht="24.75" customHeight="1"/>
    <row r="9" ht="24.75" customHeight="1"/>
    <row r="10" ht="24.75" customHeight="1">
      <c r="B10" s="13" t="s">
        <v>32</v>
      </c>
    </row>
    <row r="11" ht="24.75" customHeight="1"/>
    <row r="12" ht="24.75" customHeight="1"/>
    <row r="13" spans="1:2" ht="24.75" customHeight="1">
      <c r="A13" s="43" t="s">
        <v>33</v>
      </c>
      <c r="B13" s="44"/>
    </row>
    <row r="14" spans="1:9" ht="33" customHeight="1">
      <c r="A14" s="78" t="s">
        <v>40</v>
      </c>
      <c r="B14" s="78"/>
      <c r="C14" s="79"/>
      <c r="D14" s="79"/>
      <c r="E14" s="79"/>
      <c r="F14" s="79"/>
      <c r="G14" s="79"/>
      <c r="H14" s="79"/>
      <c r="I14" s="79"/>
    </row>
    <row r="15" spans="1:9" ht="24.75" customHeight="1">
      <c r="A15" s="80" t="s">
        <v>34</v>
      </c>
      <c r="B15" s="80"/>
      <c r="C15" s="80"/>
      <c r="D15" s="80"/>
      <c r="E15" s="80"/>
      <c r="F15" s="80"/>
      <c r="G15" s="80"/>
      <c r="H15" s="80"/>
      <c r="I15" s="80"/>
    </row>
    <row r="16" spans="1:9" ht="24.75" customHeight="1">
      <c r="A16" s="78" t="s">
        <v>41</v>
      </c>
      <c r="B16" s="78"/>
      <c r="C16" s="79"/>
      <c r="D16" s="79"/>
      <c r="E16" s="79"/>
      <c r="F16" s="79"/>
      <c r="G16" s="79"/>
      <c r="H16" s="79"/>
      <c r="I16" s="79"/>
    </row>
    <row r="17" spans="1:9" ht="24.75" customHeight="1">
      <c r="A17" s="78" t="s">
        <v>42</v>
      </c>
      <c r="B17" s="78"/>
      <c r="C17" s="79"/>
      <c r="D17" s="79"/>
      <c r="E17" s="79"/>
      <c r="F17" s="79"/>
      <c r="G17" s="79"/>
      <c r="H17" s="79"/>
      <c r="I17" s="79"/>
    </row>
    <row r="18" spans="1:9" ht="24.75" customHeight="1">
      <c r="A18" s="81" t="s">
        <v>43</v>
      </c>
      <c r="B18" s="82"/>
      <c r="C18" s="82"/>
      <c r="D18" s="82"/>
      <c r="E18" s="82"/>
      <c r="F18" s="82"/>
      <c r="G18" s="82"/>
      <c r="H18" s="82"/>
      <c r="I18" s="82"/>
    </row>
  </sheetData>
  <sheetProtection/>
  <mergeCells count="20">
    <mergeCell ref="A6:A7"/>
    <mergeCell ref="H3:I3"/>
    <mergeCell ref="J3:K3"/>
    <mergeCell ref="M4:M5"/>
    <mergeCell ref="A4:A5"/>
    <mergeCell ref="B4:B5"/>
    <mergeCell ref="C4:C5"/>
    <mergeCell ref="D4:D5"/>
    <mergeCell ref="E4:E5"/>
    <mergeCell ref="F3:G3"/>
    <mergeCell ref="A18:I18"/>
    <mergeCell ref="B6:B7"/>
    <mergeCell ref="M6:M7"/>
    <mergeCell ref="A14:I14"/>
    <mergeCell ref="A15:I15"/>
    <mergeCell ref="A16:I16"/>
    <mergeCell ref="A17:I17"/>
    <mergeCell ref="C6:C7"/>
    <mergeCell ref="D6:D7"/>
    <mergeCell ref="E6:E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N11" sqref="N11"/>
    </sheetView>
  </sheetViews>
  <sheetFormatPr defaultColWidth="9.00390625" defaultRowHeight="16.5"/>
  <cols>
    <col min="1" max="1" width="9.00390625" style="13" customWidth="1"/>
    <col min="2" max="2" width="6.00390625" style="13" customWidth="1"/>
    <col min="3" max="3" width="9.00390625" style="13" customWidth="1"/>
    <col min="4" max="4" width="11.375" style="13" customWidth="1"/>
    <col min="5" max="5" width="9.00390625" style="13" customWidth="1"/>
    <col min="6" max="6" width="11.25390625" style="13" customWidth="1"/>
    <col min="7" max="7" width="9.00390625" style="13" customWidth="1"/>
    <col min="8" max="8" width="11.00390625" style="13" customWidth="1"/>
    <col min="9" max="9" width="10.375" style="13" customWidth="1"/>
    <col min="10" max="10" width="9.00390625" style="13" customWidth="1"/>
    <col min="11" max="16384" width="9.00390625" style="13" customWidth="1"/>
  </cols>
  <sheetData>
    <row r="1" ht="47.25" customHeight="1">
      <c r="A1" s="50" t="s">
        <v>101</v>
      </c>
    </row>
    <row r="2" spans="1:10" ht="42.75" customHeight="1">
      <c r="A2" s="10" t="s">
        <v>6</v>
      </c>
      <c r="B2" s="10" t="s">
        <v>7</v>
      </c>
      <c r="C2" s="118" t="s">
        <v>18</v>
      </c>
      <c r="D2" s="114"/>
      <c r="E2" s="114" t="s">
        <v>8</v>
      </c>
      <c r="F2" s="114"/>
      <c r="G2" s="114" t="s">
        <v>9</v>
      </c>
      <c r="H2" s="114"/>
      <c r="I2" s="10" t="s">
        <v>38</v>
      </c>
      <c r="J2" s="23" t="s">
        <v>10</v>
      </c>
    </row>
    <row r="3" spans="1:10" ht="16.5">
      <c r="A3" s="115" t="s">
        <v>11</v>
      </c>
      <c r="B3" s="114">
        <f>'師範學院'!A4</f>
        <v>1</v>
      </c>
      <c r="C3" s="9" t="s">
        <v>2</v>
      </c>
      <c r="D3" s="7">
        <f>'師範學院'!G6</f>
        <v>475000</v>
      </c>
      <c r="E3" s="24" t="s">
        <v>2</v>
      </c>
      <c r="F3" s="7">
        <f>'師範學院'!I6</f>
        <v>95000</v>
      </c>
      <c r="G3" s="24" t="s">
        <v>2</v>
      </c>
      <c r="H3" s="7">
        <f>'師範學院'!K6</f>
        <v>570000</v>
      </c>
      <c r="I3" s="41">
        <f>F3/D3</f>
        <v>0.2</v>
      </c>
      <c r="J3" s="119"/>
    </row>
    <row r="4" spans="1:10" ht="16.5">
      <c r="A4" s="115"/>
      <c r="B4" s="114"/>
      <c r="C4" s="9" t="s">
        <v>3</v>
      </c>
      <c r="D4" s="28">
        <v>0</v>
      </c>
      <c r="E4" s="24" t="s">
        <v>3</v>
      </c>
      <c r="F4" s="28">
        <v>0</v>
      </c>
      <c r="G4" s="24" t="s">
        <v>3</v>
      </c>
      <c r="H4" s="28">
        <f>D4+F4</f>
        <v>0</v>
      </c>
      <c r="I4" s="41"/>
      <c r="J4" s="119"/>
    </row>
    <row r="5" spans="1:10" ht="16.5">
      <c r="A5" s="115"/>
      <c r="B5" s="114"/>
      <c r="C5" s="9" t="s">
        <v>4</v>
      </c>
      <c r="D5" s="28">
        <v>0</v>
      </c>
      <c r="E5" s="24" t="s">
        <v>4</v>
      </c>
      <c r="F5" s="28">
        <v>0</v>
      </c>
      <c r="G5" s="24" t="s">
        <v>4</v>
      </c>
      <c r="H5" s="7">
        <f>D5+F5</f>
        <v>0</v>
      </c>
      <c r="I5" s="41"/>
      <c r="J5" s="119"/>
    </row>
    <row r="6" spans="1:10" ht="16.5">
      <c r="A6" s="115"/>
      <c r="B6" s="114"/>
      <c r="C6" s="25" t="s">
        <v>1</v>
      </c>
      <c r="D6" s="8">
        <f>SUM(D3:D5)</f>
        <v>475000</v>
      </c>
      <c r="E6" s="26" t="s">
        <v>5</v>
      </c>
      <c r="F6" s="8">
        <f>SUM(F3:F5)</f>
        <v>95000</v>
      </c>
      <c r="G6" s="27" t="s">
        <v>1</v>
      </c>
      <c r="H6" s="8">
        <f>SUM(H3:H5)</f>
        <v>570000</v>
      </c>
      <c r="I6" s="41">
        <f>F6/D6</f>
        <v>0.2</v>
      </c>
      <c r="J6" s="119"/>
    </row>
    <row r="7" spans="1:10" ht="16.5">
      <c r="A7" s="118" t="s">
        <v>15</v>
      </c>
      <c r="B7" s="114">
        <v>0</v>
      </c>
      <c r="C7" s="9" t="s">
        <v>2</v>
      </c>
      <c r="D7" s="7">
        <v>0</v>
      </c>
      <c r="E7" s="24" t="s">
        <v>2</v>
      </c>
      <c r="F7" s="7">
        <v>0</v>
      </c>
      <c r="G7" s="24" t="s">
        <v>2</v>
      </c>
      <c r="H7" s="7">
        <f>D7+F7</f>
        <v>0</v>
      </c>
      <c r="I7" s="41"/>
      <c r="J7" s="119"/>
    </row>
    <row r="8" spans="1:10" ht="16.5">
      <c r="A8" s="118"/>
      <c r="B8" s="114"/>
      <c r="C8" s="9" t="s">
        <v>3</v>
      </c>
      <c r="D8" s="28">
        <v>0</v>
      </c>
      <c r="E8" s="24" t="s">
        <v>3</v>
      </c>
      <c r="F8" s="28">
        <v>0</v>
      </c>
      <c r="G8" s="24" t="s">
        <v>3</v>
      </c>
      <c r="H8" s="28">
        <f>D8+F8</f>
        <v>0</v>
      </c>
      <c r="I8" s="41"/>
      <c r="J8" s="119"/>
    </row>
    <row r="9" spans="1:10" ht="16.5">
      <c r="A9" s="118"/>
      <c r="B9" s="114"/>
      <c r="C9" s="9" t="s">
        <v>4</v>
      </c>
      <c r="D9" s="28">
        <v>0</v>
      </c>
      <c r="E9" s="24" t="s">
        <v>4</v>
      </c>
      <c r="F9" s="28">
        <v>0</v>
      </c>
      <c r="G9" s="24" t="s">
        <v>4</v>
      </c>
      <c r="H9" s="7">
        <f>D9+F9</f>
        <v>0</v>
      </c>
      <c r="I9" s="41"/>
      <c r="J9" s="119"/>
    </row>
    <row r="10" spans="1:10" ht="16.5">
      <c r="A10" s="118"/>
      <c r="B10" s="114"/>
      <c r="C10" s="25" t="s">
        <v>1</v>
      </c>
      <c r="D10" s="8">
        <f>SUM(D7:D9)</f>
        <v>0</v>
      </c>
      <c r="E10" s="26" t="s">
        <v>0</v>
      </c>
      <c r="F10" s="8">
        <f>SUM(F7:F9)</f>
        <v>0</v>
      </c>
      <c r="G10" s="27" t="s">
        <v>1</v>
      </c>
      <c r="H10" s="8">
        <f>SUM(H7:H9)</f>
        <v>0</v>
      </c>
      <c r="I10" s="41"/>
      <c r="J10" s="119"/>
    </row>
    <row r="11" spans="1:10" ht="16.5">
      <c r="A11" s="120" t="s">
        <v>16</v>
      </c>
      <c r="B11" s="114">
        <v>0</v>
      </c>
      <c r="C11" s="9" t="s">
        <v>2</v>
      </c>
      <c r="D11" s="7">
        <v>0</v>
      </c>
      <c r="E11" s="24" t="s">
        <v>2</v>
      </c>
      <c r="F11" s="7">
        <v>0</v>
      </c>
      <c r="G11" s="24" t="s">
        <v>2</v>
      </c>
      <c r="H11" s="7">
        <f>D11+F11</f>
        <v>0</v>
      </c>
      <c r="I11" s="41"/>
      <c r="J11" s="119"/>
    </row>
    <row r="12" spans="1:10" ht="16.5">
      <c r="A12" s="120"/>
      <c r="B12" s="114"/>
      <c r="C12" s="9" t="s">
        <v>3</v>
      </c>
      <c r="D12" s="28">
        <v>0</v>
      </c>
      <c r="E12" s="24" t="s">
        <v>3</v>
      </c>
      <c r="F12" s="28">
        <v>0</v>
      </c>
      <c r="G12" s="24" t="s">
        <v>3</v>
      </c>
      <c r="H12" s="28">
        <f>D12+F12</f>
        <v>0</v>
      </c>
      <c r="I12" s="41"/>
      <c r="J12" s="119"/>
    </row>
    <row r="13" spans="1:10" ht="16.5">
      <c r="A13" s="120"/>
      <c r="B13" s="114"/>
      <c r="C13" s="9" t="s">
        <v>4</v>
      </c>
      <c r="D13" s="28">
        <v>0</v>
      </c>
      <c r="E13" s="24" t="s">
        <v>4</v>
      </c>
      <c r="F13" s="28">
        <v>0</v>
      </c>
      <c r="G13" s="24" t="s">
        <v>4</v>
      </c>
      <c r="H13" s="7">
        <f>D13+F13</f>
        <v>0</v>
      </c>
      <c r="I13" s="41"/>
      <c r="J13" s="119"/>
    </row>
    <row r="14" spans="1:10" ht="16.5">
      <c r="A14" s="120"/>
      <c r="B14" s="114"/>
      <c r="C14" s="25" t="s">
        <v>1</v>
      </c>
      <c r="D14" s="8">
        <f>SUM(D11:D13)</f>
        <v>0</v>
      </c>
      <c r="E14" s="26" t="s">
        <v>0</v>
      </c>
      <c r="F14" s="8">
        <f>SUM(F11:F13)</f>
        <v>0</v>
      </c>
      <c r="G14" s="27" t="s">
        <v>1</v>
      </c>
      <c r="H14" s="8">
        <f>SUM(H11:H13)</f>
        <v>0</v>
      </c>
      <c r="I14" s="41"/>
      <c r="J14" s="119"/>
    </row>
    <row r="15" spans="1:10" ht="16.5">
      <c r="A15" s="116" t="s">
        <v>17</v>
      </c>
      <c r="B15" s="114">
        <f>'農學院'!A8</f>
        <v>2</v>
      </c>
      <c r="C15" s="9" t="s">
        <v>2</v>
      </c>
      <c r="D15" s="7">
        <f>'農學院'!G10</f>
        <v>458333</v>
      </c>
      <c r="E15" s="24" t="s">
        <v>2</v>
      </c>
      <c r="F15" s="7">
        <f>'農學院'!I10</f>
        <v>91667</v>
      </c>
      <c r="G15" s="24" t="s">
        <v>2</v>
      </c>
      <c r="H15" s="7">
        <f>'農學院'!K10</f>
        <v>550000</v>
      </c>
      <c r="I15" s="41">
        <f>F15/D15</f>
        <v>0.20000087272790742</v>
      </c>
      <c r="J15" s="121"/>
    </row>
    <row r="16" spans="1:10" ht="16.5">
      <c r="A16" s="116"/>
      <c r="B16" s="114"/>
      <c r="C16" s="9" t="s">
        <v>3</v>
      </c>
      <c r="D16" s="7">
        <f>'農學院'!G11</f>
        <v>104166</v>
      </c>
      <c r="E16" s="24" t="s">
        <v>3</v>
      </c>
      <c r="F16" s="7">
        <f>'農學院'!I11</f>
        <v>20834</v>
      </c>
      <c r="G16" s="24" t="s">
        <v>3</v>
      </c>
      <c r="H16" s="7">
        <f>'農學院'!K11</f>
        <v>125000</v>
      </c>
      <c r="I16" s="41">
        <f>F16/D16</f>
        <v>0.20000768004915231</v>
      </c>
      <c r="J16" s="122"/>
    </row>
    <row r="17" spans="1:10" ht="16.5">
      <c r="A17" s="116"/>
      <c r="B17" s="114"/>
      <c r="C17" s="9" t="s">
        <v>4</v>
      </c>
      <c r="D17" s="7">
        <v>0</v>
      </c>
      <c r="E17" s="24" t="s">
        <v>4</v>
      </c>
      <c r="F17" s="7">
        <v>0</v>
      </c>
      <c r="G17" s="24" t="s">
        <v>4</v>
      </c>
      <c r="H17" s="7">
        <v>0</v>
      </c>
      <c r="I17" s="41"/>
      <c r="J17" s="119"/>
    </row>
    <row r="18" spans="1:10" ht="16.5">
      <c r="A18" s="116"/>
      <c r="B18" s="114"/>
      <c r="C18" s="25" t="s">
        <v>1</v>
      </c>
      <c r="D18" s="8">
        <f>SUM(D15:D17)</f>
        <v>562499</v>
      </c>
      <c r="E18" s="26" t="s">
        <v>5</v>
      </c>
      <c r="F18" s="8">
        <f>SUM(F15:F17)</f>
        <v>112501</v>
      </c>
      <c r="G18" s="27" t="s">
        <v>1</v>
      </c>
      <c r="H18" s="8">
        <f>SUM(H15:H17)</f>
        <v>675000</v>
      </c>
      <c r="I18" s="41">
        <f>F18/D18</f>
        <v>0.20000213333712594</v>
      </c>
      <c r="J18" s="119"/>
    </row>
    <row r="19" spans="1:10" ht="16.5">
      <c r="A19" s="115" t="s">
        <v>12</v>
      </c>
      <c r="B19" s="114">
        <f>'理工學院'!A30</f>
        <v>12</v>
      </c>
      <c r="C19" s="9" t="s">
        <v>2</v>
      </c>
      <c r="D19" s="7">
        <f>'理工學院'!G32</f>
        <v>5867545</v>
      </c>
      <c r="E19" s="24" t="s">
        <v>2</v>
      </c>
      <c r="F19" s="7">
        <f>'理工學院'!I32</f>
        <v>1141794</v>
      </c>
      <c r="G19" s="24" t="s">
        <v>2</v>
      </c>
      <c r="H19" s="7">
        <f>'理工學院'!K32</f>
        <v>7009339</v>
      </c>
      <c r="I19" s="41">
        <f>F19/D19</f>
        <v>0.19459484332885388</v>
      </c>
      <c r="J19" s="119"/>
    </row>
    <row r="20" spans="1:10" ht="16.5">
      <c r="A20" s="115"/>
      <c r="B20" s="114"/>
      <c r="C20" s="9" t="s">
        <v>3</v>
      </c>
      <c r="D20" s="7">
        <f>'理工學院'!G33</f>
        <v>1063333</v>
      </c>
      <c r="E20" s="24" t="s">
        <v>3</v>
      </c>
      <c r="F20" s="7">
        <f>'理工學院'!I33</f>
        <v>208667</v>
      </c>
      <c r="G20" s="24" t="s">
        <v>3</v>
      </c>
      <c r="H20" s="7">
        <f>'理工學院'!K33</f>
        <v>1272000</v>
      </c>
      <c r="I20" s="41">
        <f>F20/D20</f>
        <v>0.19623861951053903</v>
      </c>
      <c r="J20" s="119"/>
    </row>
    <row r="21" spans="1:10" ht="16.5">
      <c r="A21" s="115"/>
      <c r="B21" s="114"/>
      <c r="C21" s="9" t="s">
        <v>4</v>
      </c>
      <c r="D21" s="7">
        <f>'理工學院'!G45</f>
        <v>0</v>
      </c>
      <c r="E21" s="24" t="s">
        <v>4</v>
      </c>
      <c r="F21" s="7">
        <f>'理工學院'!I45</f>
        <v>0</v>
      </c>
      <c r="G21" s="24" t="s">
        <v>4</v>
      </c>
      <c r="H21" s="7">
        <f>'理工學院'!K45</f>
        <v>0</v>
      </c>
      <c r="I21" s="41"/>
      <c r="J21" s="119"/>
    </row>
    <row r="22" spans="1:10" ht="16.5">
      <c r="A22" s="115"/>
      <c r="B22" s="114"/>
      <c r="C22" s="25" t="s">
        <v>1</v>
      </c>
      <c r="D22" s="8">
        <f>SUM(D19:D21)</f>
        <v>6930878</v>
      </c>
      <c r="E22" s="26" t="s">
        <v>5</v>
      </c>
      <c r="F22" s="8">
        <f>SUM(F19:F21)</f>
        <v>1350461</v>
      </c>
      <c r="G22" s="27" t="s">
        <v>1</v>
      </c>
      <c r="H22" s="8">
        <f>SUM(H19:H21)</f>
        <v>8281339</v>
      </c>
      <c r="I22" s="41">
        <f>F22/D22</f>
        <v>0.19484703092450914</v>
      </c>
      <c r="J22" s="119"/>
    </row>
    <row r="23" spans="1:10" ht="16.5">
      <c r="A23" s="123" t="s">
        <v>13</v>
      </c>
      <c r="B23" s="114">
        <f>'生命科學院'!A4</f>
        <v>1</v>
      </c>
      <c r="C23" s="9" t="s">
        <v>2</v>
      </c>
      <c r="D23" s="7">
        <f>'生命科學院'!G6</f>
        <v>458333</v>
      </c>
      <c r="E23" s="24" t="s">
        <v>2</v>
      </c>
      <c r="F23" s="7">
        <f>'生命科學院'!I6</f>
        <v>91667</v>
      </c>
      <c r="G23" s="24" t="s">
        <v>2</v>
      </c>
      <c r="H23" s="7">
        <f>'生命科學院'!K6</f>
        <v>550000</v>
      </c>
      <c r="I23" s="41">
        <f>F23/D23</f>
        <v>0.20000087272790742</v>
      </c>
      <c r="J23" s="119"/>
    </row>
    <row r="24" spans="1:10" ht="16.5">
      <c r="A24" s="123"/>
      <c r="B24" s="114"/>
      <c r="C24" s="9" t="s">
        <v>3</v>
      </c>
      <c r="D24" s="7">
        <f>'生命科學院'!G9</f>
        <v>0</v>
      </c>
      <c r="E24" s="24" t="s">
        <v>3</v>
      </c>
      <c r="F24" s="7">
        <f>'生命科學院'!I9</f>
        <v>0</v>
      </c>
      <c r="G24" s="24" t="s">
        <v>3</v>
      </c>
      <c r="H24" s="7">
        <f>'生命科學院'!K9</f>
        <v>0</v>
      </c>
      <c r="I24" s="41"/>
      <c r="J24" s="119"/>
    </row>
    <row r="25" spans="1:10" ht="16.5">
      <c r="A25" s="123"/>
      <c r="B25" s="114"/>
      <c r="C25" s="9" t="s">
        <v>4</v>
      </c>
      <c r="D25" s="7">
        <f>'生命科學院'!G10</f>
        <v>0</v>
      </c>
      <c r="E25" s="24" t="s">
        <v>4</v>
      </c>
      <c r="F25" s="7">
        <f>'生命科學院'!I10</f>
        <v>0</v>
      </c>
      <c r="G25" s="24" t="s">
        <v>4</v>
      </c>
      <c r="H25" s="7">
        <f>'生命科學院'!K10</f>
        <v>0</v>
      </c>
      <c r="I25" s="41"/>
      <c r="J25" s="119"/>
    </row>
    <row r="26" spans="1:10" ht="16.5">
      <c r="A26" s="123"/>
      <c r="B26" s="114"/>
      <c r="C26" s="25" t="s">
        <v>1</v>
      </c>
      <c r="D26" s="8">
        <f>SUM(D23:D25)</f>
        <v>458333</v>
      </c>
      <c r="E26" s="26" t="s">
        <v>5</v>
      </c>
      <c r="F26" s="8">
        <f>SUM(F23:F25)</f>
        <v>91667</v>
      </c>
      <c r="G26" s="27" t="s">
        <v>1</v>
      </c>
      <c r="H26" s="8">
        <f>SUM(H23:H25)</f>
        <v>550000</v>
      </c>
      <c r="I26" s="41">
        <f>F26/D26</f>
        <v>0.20000087272790742</v>
      </c>
      <c r="J26" s="119"/>
    </row>
    <row r="27" spans="1:10" ht="16.5">
      <c r="A27" s="115" t="s">
        <v>14</v>
      </c>
      <c r="B27" s="114">
        <f>SUM(B3:B26)</f>
        <v>16</v>
      </c>
      <c r="C27" s="9" t="s">
        <v>2</v>
      </c>
      <c r="D27" s="7">
        <f>D3+D15+D19+D23</f>
        <v>7259211</v>
      </c>
      <c r="E27" s="24" t="s">
        <v>2</v>
      </c>
      <c r="F27" s="7">
        <f>F3+F15+F19+F23</f>
        <v>1420128</v>
      </c>
      <c r="G27" s="24" t="s">
        <v>2</v>
      </c>
      <c r="H27" s="7">
        <f>H3+H15+H19+H23</f>
        <v>8679339</v>
      </c>
      <c r="I27" s="41">
        <f>F27/D27</f>
        <v>0.19563117809910746</v>
      </c>
      <c r="J27" s="119"/>
    </row>
    <row r="28" spans="1:10" ht="16.5">
      <c r="A28" s="115"/>
      <c r="B28" s="114"/>
      <c r="C28" s="9" t="s">
        <v>3</v>
      </c>
      <c r="D28" s="7">
        <f>D16+D20+D24</f>
        <v>1167499</v>
      </c>
      <c r="E28" s="24" t="s">
        <v>3</v>
      </c>
      <c r="F28" s="7">
        <f>F16+F20+F24</f>
        <v>229501</v>
      </c>
      <c r="G28" s="24" t="s">
        <v>3</v>
      </c>
      <c r="H28" s="7">
        <f>H16+H20+H24</f>
        <v>1397000</v>
      </c>
      <c r="I28" s="41">
        <f>F28/D28</f>
        <v>0.19657490070655306</v>
      </c>
      <c r="J28" s="119"/>
    </row>
    <row r="29" spans="1:10" ht="16.5">
      <c r="A29" s="115"/>
      <c r="B29" s="114"/>
      <c r="C29" s="9" t="s">
        <v>4</v>
      </c>
      <c r="D29" s="7">
        <f>D17+D21+D25</f>
        <v>0</v>
      </c>
      <c r="E29" s="24" t="s">
        <v>4</v>
      </c>
      <c r="F29" s="7">
        <f>F17+F21+F25</f>
        <v>0</v>
      </c>
      <c r="G29" s="24" t="s">
        <v>4</v>
      </c>
      <c r="H29" s="7">
        <f>H17+H21+H25</f>
        <v>0</v>
      </c>
      <c r="I29" s="41"/>
      <c r="J29" s="119"/>
    </row>
    <row r="30" spans="1:10" ht="16.5">
      <c r="A30" s="115"/>
      <c r="B30" s="114"/>
      <c r="C30" s="25" t="s">
        <v>1</v>
      </c>
      <c r="D30" s="8">
        <f>SUM(D27:D29)</f>
        <v>8426710</v>
      </c>
      <c r="E30" s="26" t="s">
        <v>5</v>
      </c>
      <c r="F30" s="8">
        <f>SUM(F27:F29)</f>
        <v>1649629</v>
      </c>
      <c r="G30" s="27" t="s">
        <v>1</v>
      </c>
      <c r="H30" s="8">
        <f>SUM(H27:H29)</f>
        <v>10076339</v>
      </c>
      <c r="I30" s="41">
        <f>F30/D30</f>
        <v>0.19576192843945028</v>
      </c>
      <c r="J30" s="119"/>
    </row>
    <row r="32" spans="4:8" s="51" customFormat="1" ht="15.75">
      <c r="D32" s="52">
        <f>D6+D18+D22+D26</f>
        <v>8426710</v>
      </c>
      <c r="F32" s="52">
        <f>F6+F18+F22+F26</f>
        <v>1649629</v>
      </c>
      <c r="H32" s="52">
        <f>H6+H18+H22+H26</f>
        <v>10076339</v>
      </c>
    </row>
  </sheetData>
  <sheetProtection/>
  <mergeCells count="17">
    <mergeCell ref="C2:D2"/>
    <mergeCell ref="E2:F2"/>
    <mergeCell ref="G2:H2"/>
    <mergeCell ref="A15:A18"/>
    <mergeCell ref="B15:B18"/>
    <mergeCell ref="A19:A22"/>
    <mergeCell ref="B19:B22"/>
    <mergeCell ref="A7:A10"/>
    <mergeCell ref="A11:A14"/>
    <mergeCell ref="B7:B10"/>
    <mergeCell ref="A23:A26"/>
    <mergeCell ref="B23:B26"/>
    <mergeCell ref="A27:A30"/>
    <mergeCell ref="B27:B30"/>
    <mergeCell ref="A3:A6"/>
    <mergeCell ref="B3:B6"/>
    <mergeCell ref="B11:B14"/>
  </mergeCells>
  <printOptions/>
  <pageMargins left="0.31496062992125984" right="0.31496062992125984"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ncyu_user</dc:creator>
  <cp:keywords/>
  <dc:description/>
  <cp:lastModifiedBy>user</cp:lastModifiedBy>
  <cp:lastPrinted>2015-12-21T06:57:19Z</cp:lastPrinted>
  <dcterms:created xsi:type="dcterms:W3CDTF">2009-11-19T03:11:22Z</dcterms:created>
  <dcterms:modified xsi:type="dcterms:W3CDTF">2015-12-22T08:59:28Z</dcterms:modified>
  <cp:category/>
  <cp:version/>
  <cp:contentType/>
  <cp:contentStatus/>
</cp:coreProperties>
</file>