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130" activeTab="4"/>
  </bookViews>
  <sheets>
    <sheet name="師範學院" sheetId="1" r:id="rId1"/>
    <sheet name="農學院" sheetId="2" r:id="rId2"/>
    <sheet name="理工學院" sheetId="3" r:id="rId3"/>
    <sheet name="生命科學院" sheetId="4" r:id="rId4"/>
    <sheet name="以院區分" sheetId="5" r:id="rId5"/>
  </sheets>
  <definedNames/>
  <calcPr fullCalcOnLoad="1"/>
</workbook>
</file>

<file path=xl/sharedStrings.xml><?xml version="1.0" encoding="utf-8"?>
<sst xmlns="http://schemas.openxmlformats.org/spreadsheetml/2006/main" count="459" uniqueCount="117">
  <si>
    <r>
      <rPr>
        <sz val="12"/>
        <color indexed="8"/>
        <rFont val="標楷體"/>
        <family val="4"/>
      </rPr>
      <t>合計：</t>
    </r>
  </si>
  <si>
    <r>
      <rPr>
        <sz val="12"/>
        <color indexed="8"/>
        <rFont val="標楷體"/>
        <family val="4"/>
      </rPr>
      <t>合計：</t>
    </r>
  </si>
  <si>
    <r>
      <rPr>
        <sz val="12"/>
        <color indexed="8"/>
        <rFont val="標楷體"/>
        <family val="4"/>
      </rPr>
      <t>助理教授</t>
    </r>
  </si>
  <si>
    <r>
      <rPr>
        <sz val="12"/>
        <color indexed="8"/>
        <rFont val="標楷體"/>
        <family val="4"/>
      </rPr>
      <t>第</t>
    </r>
    <r>
      <rPr>
        <sz val="12"/>
        <color indexed="8"/>
        <rFont val="Times New Roman"/>
        <family val="1"/>
      </rPr>
      <t>1</t>
    </r>
    <r>
      <rPr>
        <sz val="12"/>
        <color indexed="8"/>
        <rFont val="標楷體"/>
        <family val="4"/>
      </rPr>
      <t>年</t>
    </r>
  </si>
  <si>
    <r>
      <rPr>
        <sz val="12"/>
        <color indexed="8"/>
        <rFont val="標楷體"/>
        <family val="4"/>
      </rPr>
      <t>第</t>
    </r>
    <r>
      <rPr>
        <sz val="12"/>
        <color indexed="8"/>
        <rFont val="Times New Roman"/>
        <family val="1"/>
      </rPr>
      <t>2</t>
    </r>
    <r>
      <rPr>
        <sz val="12"/>
        <color indexed="8"/>
        <rFont val="標楷體"/>
        <family val="4"/>
      </rPr>
      <t>年</t>
    </r>
  </si>
  <si>
    <r>
      <rPr>
        <sz val="12"/>
        <color indexed="8"/>
        <rFont val="標楷體"/>
        <family val="4"/>
      </rPr>
      <t>第</t>
    </r>
    <r>
      <rPr>
        <sz val="12"/>
        <color indexed="8"/>
        <rFont val="Times New Roman"/>
        <family val="1"/>
      </rPr>
      <t>3</t>
    </r>
    <r>
      <rPr>
        <sz val="12"/>
        <color indexed="8"/>
        <rFont val="標楷體"/>
        <family val="4"/>
      </rPr>
      <t>年</t>
    </r>
  </si>
  <si>
    <r>
      <rPr>
        <b/>
        <sz val="14"/>
        <rFont val="標楷體"/>
        <family val="4"/>
      </rPr>
      <t>編號</t>
    </r>
  </si>
  <si>
    <r>
      <rPr>
        <b/>
        <sz val="14"/>
        <rFont val="標楷體"/>
        <family val="4"/>
      </rPr>
      <t>系所</t>
    </r>
  </si>
  <si>
    <r>
      <rPr>
        <b/>
        <sz val="14"/>
        <rFont val="標楷體"/>
        <family val="4"/>
      </rPr>
      <t>姓名</t>
    </r>
  </si>
  <si>
    <r>
      <rPr>
        <b/>
        <sz val="14"/>
        <rFont val="標楷體"/>
        <family val="4"/>
      </rPr>
      <t>職稱</t>
    </r>
  </si>
  <si>
    <r>
      <rPr>
        <b/>
        <sz val="14"/>
        <rFont val="標楷體"/>
        <family val="4"/>
      </rPr>
      <t>計畫名稱</t>
    </r>
  </si>
  <si>
    <r>
      <rPr>
        <b/>
        <sz val="12"/>
        <rFont val="標楷體"/>
        <family val="4"/>
      </rPr>
      <t>申請本校「研究設備費」配合款金額</t>
    </r>
  </si>
  <si>
    <r>
      <rPr>
        <b/>
        <sz val="14"/>
        <rFont val="標楷體"/>
        <family val="4"/>
      </rPr>
      <t>總計</t>
    </r>
  </si>
  <si>
    <r>
      <rPr>
        <sz val="12"/>
        <color indexed="8"/>
        <rFont val="標楷體"/>
        <family val="4"/>
      </rPr>
      <t>副教授</t>
    </r>
  </si>
  <si>
    <r>
      <rPr>
        <sz val="12"/>
        <color indexed="8"/>
        <rFont val="標楷體"/>
        <family val="4"/>
      </rPr>
      <t>助理教授</t>
    </r>
  </si>
  <si>
    <r>
      <rPr>
        <sz val="12"/>
        <color indexed="8"/>
        <rFont val="標楷體"/>
        <family val="4"/>
      </rPr>
      <t>總計：</t>
    </r>
  </si>
  <si>
    <r>
      <rPr>
        <sz val="12"/>
        <color indexed="8"/>
        <rFont val="標楷體"/>
        <family val="4"/>
      </rPr>
      <t>合計：</t>
    </r>
  </si>
  <si>
    <r>
      <rPr>
        <b/>
        <sz val="14"/>
        <rFont val="標楷體"/>
        <family val="4"/>
      </rPr>
      <t>備註</t>
    </r>
  </si>
  <si>
    <r>
      <rPr>
        <b/>
        <sz val="14"/>
        <rFont val="標楷體"/>
        <family val="4"/>
      </rPr>
      <t>學院名稱：農學院</t>
    </r>
  </si>
  <si>
    <r>
      <rPr>
        <sz val="12"/>
        <color indexed="8"/>
        <rFont val="標楷體"/>
        <family val="4"/>
      </rPr>
      <t>王文德</t>
    </r>
  </si>
  <si>
    <r>
      <rPr>
        <sz val="12"/>
        <color indexed="8"/>
        <rFont val="標楷體"/>
        <family val="4"/>
      </rPr>
      <t>莊慧文</t>
    </r>
  </si>
  <si>
    <r>
      <rPr>
        <sz val="12"/>
        <rFont val="標楷體"/>
        <family val="4"/>
      </rPr>
      <t>學院</t>
    </r>
  </si>
  <si>
    <r>
      <rPr>
        <sz val="12"/>
        <rFont val="標楷體"/>
        <family val="4"/>
      </rPr>
      <t>件數</t>
    </r>
  </si>
  <si>
    <r>
      <rPr>
        <sz val="12"/>
        <rFont val="標楷體"/>
        <family val="4"/>
      </rPr>
      <t>申請國科會「研究設備費」金額</t>
    </r>
  </si>
  <si>
    <r>
      <rPr>
        <sz val="12"/>
        <rFont val="標楷體"/>
        <family val="4"/>
      </rPr>
      <t>申請本校「研究設備費」配合款金額</t>
    </r>
  </si>
  <si>
    <r>
      <rPr>
        <sz val="12"/>
        <rFont val="標楷體"/>
        <family val="4"/>
      </rPr>
      <t>總計</t>
    </r>
  </si>
  <si>
    <r>
      <rPr>
        <sz val="12"/>
        <rFont val="標楷體"/>
        <family val="4"/>
      </rPr>
      <t>備註</t>
    </r>
  </si>
  <si>
    <r>
      <rPr>
        <sz val="12"/>
        <rFont val="標楷體"/>
        <family val="4"/>
      </rPr>
      <t>師範學院</t>
    </r>
  </si>
  <si>
    <r>
      <rPr>
        <sz val="12"/>
        <rFont val="標楷體"/>
        <family val="4"/>
      </rPr>
      <t>農學院</t>
    </r>
  </si>
  <si>
    <r>
      <rPr>
        <sz val="12"/>
        <rFont val="標楷體"/>
        <family val="4"/>
      </rPr>
      <t>理工學院</t>
    </r>
  </si>
  <si>
    <r>
      <rPr>
        <sz val="12"/>
        <rFont val="標楷體"/>
        <family val="4"/>
      </rPr>
      <t>生命科學院</t>
    </r>
  </si>
  <si>
    <r>
      <rPr>
        <sz val="12"/>
        <rFont val="標楷體"/>
        <family val="4"/>
      </rPr>
      <t>合計</t>
    </r>
  </si>
  <si>
    <t>國立嘉義大學教師申請科技部104年專題計畫「研究設備」配合款彙整名冊</t>
  </si>
  <si>
    <t>附件2</t>
  </si>
  <si>
    <t>編號</t>
  </si>
  <si>
    <t>系所</t>
  </si>
  <si>
    <t>姓名</t>
  </si>
  <si>
    <t>職稱</t>
  </si>
  <si>
    <t>計畫名稱</t>
  </si>
  <si>
    <t>申請科技部「研究設備費」金額</t>
  </si>
  <si>
    <t>申請本校「研究設備費」配合款金額</t>
  </si>
  <si>
    <t>總計</t>
  </si>
  <si>
    <t>備註</t>
  </si>
  <si>
    <t>副教授</t>
  </si>
  <si>
    <r>
      <t>第</t>
    </r>
    <r>
      <rPr>
        <sz val="12"/>
        <color indexed="8"/>
        <rFont val="Times New Roman"/>
        <family val="1"/>
      </rPr>
      <t>1</t>
    </r>
    <r>
      <rPr>
        <sz val="12"/>
        <color indexed="8"/>
        <rFont val="標楷體"/>
        <family val="4"/>
      </rPr>
      <t>年</t>
    </r>
  </si>
  <si>
    <r>
      <t>第</t>
    </r>
    <r>
      <rPr>
        <sz val="12"/>
        <color indexed="8"/>
        <rFont val="Times New Roman"/>
        <family val="1"/>
      </rPr>
      <t>2</t>
    </r>
    <r>
      <rPr>
        <sz val="12"/>
        <color indexed="8"/>
        <rFont val="標楷體"/>
        <family val="4"/>
      </rPr>
      <t>年</t>
    </r>
  </si>
  <si>
    <r>
      <t>第</t>
    </r>
    <r>
      <rPr>
        <sz val="12"/>
        <color indexed="8"/>
        <rFont val="Times New Roman"/>
        <family val="1"/>
      </rPr>
      <t>3</t>
    </r>
    <r>
      <rPr>
        <sz val="12"/>
        <color indexed="8"/>
        <rFont val="標楷體"/>
        <family val="4"/>
      </rPr>
      <t>年</t>
    </r>
  </si>
  <si>
    <t>合計：</t>
  </si>
  <si>
    <t>合計：</t>
  </si>
  <si>
    <t>助理教授</t>
  </si>
  <si>
    <t>總計：</t>
  </si>
  <si>
    <t>學院名稱：理工學院</t>
  </si>
  <si>
    <t>電子物理學系</t>
  </si>
  <si>
    <t>陳思翰</t>
  </si>
  <si>
    <t>教授</t>
  </si>
  <si>
    <t>利用奈米金屬增強螢光以改善全彩PLED之發光效能</t>
  </si>
  <si>
    <t>電子物理學系</t>
  </si>
  <si>
    <t>陳思翰</t>
  </si>
  <si>
    <t>教授</t>
  </si>
  <si>
    <t>利用區域表面電漿共振提升以單晶Si為基板之GaN-based LED的發光效能</t>
  </si>
  <si>
    <t>高柏青</t>
  </si>
  <si>
    <r>
      <t>MoO3/Ag/MoO3</t>
    </r>
    <r>
      <rPr>
        <sz val="12"/>
        <color indexed="8"/>
        <rFont val="標楷體"/>
        <family val="4"/>
      </rPr>
      <t>透明導電膜的製備及其在有機太陽能電池之應用</t>
    </r>
  </si>
  <si>
    <t>具核殼結構之金屬/金屬氧化物奈米粒子的製備及其在有機發光二極體之應用</t>
  </si>
  <si>
    <t>余昌峰</t>
  </si>
  <si>
    <t>利用脈衝雷射鍍膜製備之氧化鎢特性研究</t>
  </si>
  <si>
    <t>摻雜氮之氧化鈦電阻式記憶體研究</t>
  </si>
  <si>
    <t>蘇炯武</t>
  </si>
  <si>
    <t>以覆蓋磁膜為輔助之超薄氮化鎵磊晶介面研究</t>
  </si>
  <si>
    <t>電子物理系</t>
  </si>
  <si>
    <t>應用表面磁光效應之原子敏感基礎建構即時磁性薄膜磊晶監控技術</t>
  </si>
  <si>
    <t>提昇介面光學辨析度的二維材料磁光旋轉角技術</t>
  </si>
  <si>
    <t>應用化學系</t>
  </si>
  <si>
    <t>黃建智</t>
  </si>
  <si>
    <t>銅催化2,6-雙取代-1-鹵苯與含NH五員雜環之C–N鍵耦合反應開發</t>
  </si>
  <si>
    <t>應用化學系</t>
  </si>
  <si>
    <t>梁孟</t>
  </si>
  <si>
    <t>磁性雙金屬奈米觸媒之製備及應用</t>
  </si>
  <si>
    <t>應用數學系</t>
  </si>
  <si>
    <t>吳忠武</t>
  </si>
  <si>
    <t>基於壽命性能指標之Weibull產品的計量值允收抽樣計劃研究</t>
  </si>
  <si>
    <t>胡承方</t>
  </si>
  <si>
    <t>模糊環境下具共同權重之資料包絡分析評估模式及其應用</t>
  </si>
  <si>
    <r>
      <rPr>
        <sz val="12"/>
        <rFont val="標楷體"/>
        <family val="4"/>
      </rPr>
      <t>第</t>
    </r>
    <r>
      <rPr>
        <sz val="12"/>
        <rFont val="Times New Roman"/>
        <family val="1"/>
      </rPr>
      <t>2</t>
    </r>
    <r>
      <rPr>
        <sz val="12"/>
        <rFont val="標楷體"/>
        <family val="4"/>
      </rPr>
      <t>年</t>
    </r>
  </si>
  <si>
    <r>
      <rPr>
        <sz val="12"/>
        <rFont val="標楷體"/>
        <family val="4"/>
      </rPr>
      <t>第</t>
    </r>
    <r>
      <rPr>
        <sz val="12"/>
        <rFont val="Times New Roman"/>
        <family val="1"/>
      </rPr>
      <t>2</t>
    </r>
    <r>
      <rPr>
        <sz val="12"/>
        <rFont val="標楷體"/>
        <family val="4"/>
      </rPr>
      <t>年</t>
    </r>
  </si>
  <si>
    <r>
      <t>第</t>
    </r>
    <r>
      <rPr>
        <sz val="12"/>
        <color indexed="8"/>
        <rFont val="標楷體"/>
        <family val="4"/>
      </rPr>
      <t>3年</t>
    </r>
  </si>
  <si>
    <t>資訊工程學系</t>
  </si>
  <si>
    <t>林楚迪</t>
  </si>
  <si>
    <t>軟體回歸測試與除錯方法之設計與加速</t>
  </si>
  <si>
    <t>電機系</t>
  </si>
  <si>
    <t>甘廣宙</t>
  </si>
  <si>
    <r>
      <t>研究以全標準矽基電晶體所組成之</t>
    </r>
    <r>
      <rPr>
        <sz val="12"/>
        <color indexed="8"/>
        <rFont val="Trebuchet MS"/>
        <family val="2"/>
      </rPr>
      <t>NDR</t>
    </r>
    <r>
      <rPr>
        <sz val="12"/>
        <color indexed="8"/>
        <rFont val="標楷體"/>
        <family val="4"/>
      </rPr>
      <t>電路來構建</t>
    </r>
    <r>
      <rPr>
        <sz val="12"/>
        <color indexed="8"/>
        <rFont val="Trebuchet MS"/>
        <family val="2"/>
      </rPr>
      <t>Forced Van der Pol</t>
    </r>
    <r>
      <rPr>
        <sz val="12"/>
        <color indexed="8"/>
        <rFont val="標楷體"/>
        <family val="4"/>
      </rPr>
      <t>電路並探討其週期增加分歧現象與相關應用</t>
    </r>
  </si>
  <si>
    <r>
      <t>第</t>
    </r>
    <r>
      <rPr>
        <sz val="12"/>
        <color indexed="8"/>
        <rFont val="Trebuchet MS"/>
        <family val="2"/>
      </rPr>
      <t>1</t>
    </r>
    <r>
      <rPr>
        <sz val="12"/>
        <color indexed="8"/>
        <rFont val="標楷體"/>
        <family val="4"/>
      </rPr>
      <t>年</t>
    </r>
  </si>
  <si>
    <t>總計：</t>
  </si>
  <si>
    <t>學院名稱：</t>
  </si>
  <si>
    <t>微生物免疫與生物藥學系</t>
  </si>
  <si>
    <t>劉怡文</t>
  </si>
  <si>
    <t>基因CpG島甲基化在膀胱癌形成與移行性上皮癌細胞惡化中所扮演之角色</t>
  </si>
  <si>
    <t>生化科技系</t>
  </si>
  <si>
    <t>楊奕玲</t>
  </si>
  <si>
    <r>
      <t>探討大白鼠頭部外傷所引發之神經新生現象中</t>
    </r>
    <r>
      <rPr>
        <sz val="12"/>
        <color indexed="8"/>
        <rFont val="Times New Roman"/>
        <family val="1"/>
      </rPr>
      <t>mir-210</t>
    </r>
    <r>
      <rPr>
        <sz val="12"/>
        <color indexed="8"/>
        <rFont val="標楷體"/>
        <family val="4"/>
      </rPr>
      <t>所扮演之角色及其分子機轉</t>
    </r>
  </si>
  <si>
    <r>
      <t>第</t>
    </r>
    <r>
      <rPr>
        <sz val="12"/>
        <color indexed="8"/>
        <rFont val="Times New Roman"/>
        <family val="1"/>
      </rPr>
      <t>3年</t>
    </r>
  </si>
  <si>
    <r>
      <rPr>
        <b/>
        <sz val="18"/>
        <rFont val="標楷體"/>
        <family val="4"/>
      </rPr>
      <t>國立嘉義大學教師申請科技部</t>
    </r>
    <r>
      <rPr>
        <b/>
        <sz val="18"/>
        <rFont val="Times New Roman"/>
        <family val="1"/>
      </rPr>
      <t>104</t>
    </r>
    <r>
      <rPr>
        <b/>
        <sz val="18"/>
        <rFont val="標楷體"/>
        <family val="4"/>
      </rPr>
      <t>年專題計畫「研究設備」配合款彙整名冊</t>
    </r>
  </si>
  <si>
    <r>
      <rPr>
        <b/>
        <sz val="14"/>
        <rFont val="標楷體"/>
        <family val="4"/>
      </rPr>
      <t>附件</t>
    </r>
    <r>
      <rPr>
        <b/>
        <sz val="14"/>
        <rFont val="Times New Roman"/>
        <family val="1"/>
      </rPr>
      <t>2</t>
    </r>
  </si>
  <si>
    <r>
      <rPr>
        <b/>
        <sz val="14"/>
        <rFont val="標楷體"/>
        <family val="4"/>
      </rPr>
      <t>申請科技部「研究設備費」金額</t>
    </r>
  </si>
  <si>
    <r>
      <rPr>
        <sz val="12"/>
        <color indexed="8"/>
        <rFont val="標楷體"/>
        <family val="4"/>
      </rPr>
      <t>生農系</t>
    </r>
  </si>
  <si>
    <r>
      <rPr>
        <sz val="12"/>
        <color indexed="8"/>
        <rFont val="標楷體"/>
        <family val="4"/>
      </rPr>
      <t>探討活性天然物對植物二次代謝物生成的影響及其在藥用植物栽培上的應用</t>
    </r>
    <r>
      <rPr>
        <sz val="12"/>
        <color indexed="8"/>
        <rFont val="Times New Roman"/>
        <family val="1"/>
      </rPr>
      <t xml:space="preserve"> </t>
    </r>
  </si>
  <si>
    <r>
      <rPr>
        <sz val="12"/>
        <color indexed="8"/>
        <rFont val="標楷體"/>
        <family val="4"/>
      </rPr>
      <t>何一正</t>
    </r>
  </si>
  <si>
    <r>
      <rPr>
        <sz val="12"/>
        <color indexed="8"/>
        <rFont val="標楷體"/>
        <family val="4"/>
      </rPr>
      <t>幾丁聚醣與胜肽自組裝奈米粒子協同抗菌機制</t>
    </r>
  </si>
  <si>
    <r>
      <rPr>
        <sz val="12"/>
        <color indexed="8"/>
        <rFont val="標楷體"/>
        <family val="4"/>
      </rPr>
      <t>斑馬魚模式探討巴克素的急</t>
    </r>
    <r>
      <rPr>
        <sz val="12"/>
        <color indexed="8"/>
        <rFont val="Times New Roman"/>
        <family val="1"/>
      </rPr>
      <t>/</t>
    </r>
    <r>
      <rPr>
        <sz val="12"/>
        <color indexed="8"/>
        <rFont val="標楷體"/>
        <family val="4"/>
      </rPr>
      <t>慢性暴露對眼睛與胰臟之毒性</t>
    </r>
  </si>
  <si>
    <r>
      <rPr>
        <sz val="12"/>
        <color indexed="8"/>
        <rFont val="標楷體"/>
        <family val="4"/>
      </rPr>
      <t>景觀學系</t>
    </r>
  </si>
  <si>
    <r>
      <rPr>
        <sz val="12"/>
        <color indexed="8"/>
        <rFont val="標楷體"/>
        <family val="4"/>
      </rPr>
      <t>黃柔嫚</t>
    </r>
  </si>
  <si>
    <r>
      <rPr>
        <sz val="12"/>
        <color indexed="8"/>
        <rFont val="標楷體"/>
        <family val="4"/>
      </rPr>
      <t>可應用於都市熱島效應緩和之植物蒸散生理模式本土化實測與數值模擬手法開發之研究</t>
    </r>
    <r>
      <rPr>
        <sz val="12"/>
        <color indexed="8"/>
        <rFont val="Times New Roman"/>
        <family val="1"/>
      </rPr>
      <t>(</t>
    </r>
    <r>
      <rPr>
        <sz val="12"/>
        <color indexed="8"/>
        <rFont val="標楷體"/>
        <family val="4"/>
      </rPr>
      <t>暫定</t>
    </r>
    <r>
      <rPr>
        <sz val="12"/>
        <color indexed="8"/>
        <rFont val="Times New Roman"/>
        <family val="1"/>
      </rPr>
      <t>)</t>
    </r>
  </si>
  <si>
    <t>學院名稱：師範學院</t>
  </si>
  <si>
    <t>體育與健康休閒學系</t>
  </si>
  <si>
    <t>林威秀</t>
  </si>
  <si>
    <t>登階訓練結合血流限制對排球選手跳躍能力與動態姿勢控制能力之影響</t>
  </si>
  <si>
    <r>
      <t>12.18</t>
    </r>
    <r>
      <rPr>
        <sz val="12"/>
        <rFont val="細明體"/>
        <family val="3"/>
      </rPr>
      <t>更正</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</si>
</sst>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2">
    <font>
      <sz val="12"/>
      <name val="新細明體"/>
      <family val="1"/>
    </font>
    <font>
      <b/>
      <sz val="18"/>
      <name val="標楷體"/>
      <family val="4"/>
    </font>
    <font>
      <sz val="9"/>
      <name val="新細明體"/>
      <family val="1"/>
    </font>
    <font>
      <b/>
      <sz val="14"/>
      <name val="標楷體"/>
      <family val="4"/>
    </font>
    <font>
      <b/>
      <sz val="12"/>
      <name val="標楷體"/>
      <family val="4"/>
    </font>
    <font>
      <sz val="12"/>
      <color indexed="8"/>
      <name val="Times New Roman"/>
      <family val="1"/>
    </font>
    <font>
      <sz val="12"/>
      <color indexed="8"/>
      <name val="標楷體"/>
      <family val="4"/>
    </font>
    <font>
      <sz val="12"/>
      <name val="標楷體"/>
      <family val="4"/>
    </font>
    <font>
      <sz val="12"/>
      <name val="Times New Roman"/>
      <family val="1"/>
    </font>
    <font>
      <b/>
      <sz val="18"/>
      <name val="Times New Roman"/>
      <family val="1"/>
    </font>
    <font>
      <b/>
      <sz val="14"/>
      <name val="Times New Roman"/>
      <family val="1"/>
    </font>
    <font>
      <b/>
      <sz val="12"/>
      <name val="Times New Roman"/>
      <family val="1"/>
    </font>
    <font>
      <sz val="12"/>
      <color indexed="8"/>
      <name val="Trebuchet MS"/>
      <family val="2"/>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細明體"/>
      <family val="3"/>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19">
    <xf numFmtId="0" fontId="0" fillId="0" borderId="0" xfId="0" applyAlignment="1">
      <alignment vertical="center"/>
    </xf>
    <xf numFmtId="3" fontId="5" fillId="0" borderId="10" xfId="0" applyNumberFormat="1" applyFont="1" applyBorder="1" applyAlignment="1">
      <alignment horizontal="right" vertical="top" wrapText="1"/>
    </xf>
    <xf numFmtId="3" fontId="5" fillId="0" borderId="10" xfId="0" applyNumberFormat="1" applyFont="1" applyBorder="1" applyAlignment="1">
      <alignment horizontal="right" vertical="center" wrapText="1"/>
    </xf>
    <xf numFmtId="3" fontId="5" fillId="33" borderId="10" xfId="0" applyNumberFormat="1" applyFont="1" applyFill="1" applyBorder="1" applyAlignment="1">
      <alignment horizontal="right" vertical="top" wrapText="1"/>
    </xf>
    <xf numFmtId="0" fontId="5" fillId="33" borderId="10" xfId="0" applyFont="1" applyFill="1" applyBorder="1" applyAlignment="1">
      <alignment horizontal="left" vertical="top" wrapText="1"/>
    </xf>
    <xf numFmtId="3" fontId="5" fillId="33" borderId="10" xfId="0" applyNumberFormat="1" applyFont="1" applyFill="1" applyBorder="1" applyAlignment="1">
      <alignment horizontal="left" vertical="top" wrapText="1"/>
    </xf>
    <xf numFmtId="0" fontId="5" fillId="0" borderId="10" xfId="0" applyFont="1" applyBorder="1" applyAlignment="1">
      <alignment horizontal="left" vertical="center" wrapText="1"/>
    </xf>
    <xf numFmtId="3" fontId="5" fillId="0" borderId="11" xfId="0" applyNumberFormat="1" applyFont="1" applyBorder="1" applyAlignment="1">
      <alignment horizontal="right" vertical="center" wrapText="1"/>
    </xf>
    <xf numFmtId="0" fontId="5" fillId="0" borderId="12" xfId="0" applyFont="1" applyBorder="1" applyAlignment="1">
      <alignment horizontal="center" vertical="top" wrapText="1"/>
    </xf>
    <xf numFmtId="3" fontId="5" fillId="0" borderId="13" xfId="0" applyNumberFormat="1" applyFont="1" applyBorder="1" applyAlignment="1">
      <alignment horizontal="right" vertical="top" wrapText="1"/>
    </xf>
    <xf numFmtId="3" fontId="5" fillId="33" borderId="13" xfId="0" applyNumberFormat="1" applyFont="1" applyFill="1" applyBorder="1" applyAlignment="1">
      <alignment horizontal="right" vertical="top" wrapText="1"/>
    </xf>
    <xf numFmtId="0" fontId="5" fillId="0" borderId="13" xfId="0" applyFont="1" applyBorder="1" applyAlignment="1">
      <alignment vertical="top" wrapText="1"/>
    </xf>
    <xf numFmtId="0" fontId="8" fillId="0" borderId="13" xfId="0" applyFont="1" applyBorder="1" applyAlignment="1">
      <alignment horizontal="center" vertical="center" wrapText="1"/>
    </xf>
    <xf numFmtId="3" fontId="5" fillId="0" borderId="10" xfId="0" applyNumberFormat="1" applyFont="1" applyFill="1" applyBorder="1" applyAlignment="1">
      <alignment horizontal="right" vertical="top" wrapText="1"/>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10" xfId="0" applyFont="1" applyBorder="1" applyAlignment="1">
      <alignment horizontal="center" vertical="center" wrapText="1"/>
    </xf>
    <xf numFmtId="0" fontId="5" fillId="33" borderId="10" xfId="0" applyFont="1" applyFill="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3" fontId="5"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lef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3" fontId="5" fillId="0" borderId="14" xfId="0" applyNumberFormat="1" applyFont="1" applyBorder="1" applyAlignment="1">
      <alignment horizontal="right" vertical="top" wrapText="1"/>
    </xf>
    <xf numFmtId="0" fontId="8" fillId="0" borderId="13" xfId="0" applyFont="1" applyBorder="1" applyAlignment="1">
      <alignment horizontal="center" vertical="center"/>
    </xf>
    <xf numFmtId="0" fontId="5" fillId="0" borderId="13" xfId="0" applyFont="1" applyBorder="1" applyAlignment="1">
      <alignment horizontal="left" vertical="top" wrapText="1"/>
    </xf>
    <xf numFmtId="10" fontId="8" fillId="0" borderId="15" xfId="0" applyNumberFormat="1" applyFont="1" applyBorder="1" applyAlignment="1">
      <alignment horizontal="right" vertical="center"/>
    </xf>
    <xf numFmtId="0" fontId="5" fillId="33" borderId="13" xfId="0" applyFont="1" applyFill="1" applyBorder="1" applyAlignment="1">
      <alignment vertical="center" wrapText="1"/>
    </xf>
    <xf numFmtId="0" fontId="5" fillId="33" borderId="13" xfId="0" applyFont="1" applyFill="1" applyBorder="1" applyAlignment="1">
      <alignment horizontal="left" vertical="top" wrapText="1"/>
    </xf>
    <xf numFmtId="0" fontId="5" fillId="33" borderId="13" xfId="0" applyFont="1" applyFill="1" applyBorder="1" applyAlignment="1">
      <alignment horizontal="left" vertical="center" wrapText="1"/>
    </xf>
    <xf numFmtId="0" fontId="5" fillId="0" borderId="14" xfId="0" applyFont="1" applyBorder="1" applyAlignment="1">
      <alignment vertical="top" wrapText="1"/>
    </xf>
    <xf numFmtId="0" fontId="5" fillId="0" borderId="14" xfId="0" applyFont="1" applyBorder="1" applyAlignment="1">
      <alignment horizontal="left" vertical="top" wrapText="1"/>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33" borderId="10" xfId="0" applyFont="1" applyFill="1" applyBorder="1" applyAlignment="1">
      <alignment vertical="top" wrapText="1"/>
    </xf>
    <xf numFmtId="3" fontId="6" fillId="33" borderId="10" xfId="0" applyNumberFormat="1" applyFont="1" applyFill="1" applyBorder="1" applyAlignment="1">
      <alignment horizontal="right" vertical="top" wrapText="1"/>
    </xf>
    <xf numFmtId="0" fontId="6" fillId="33" borderId="10" xfId="0" applyFont="1" applyFill="1" applyBorder="1" applyAlignment="1">
      <alignment horizontal="left" vertical="top" wrapText="1"/>
    </xf>
    <xf numFmtId="3" fontId="6" fillId="33" borderId="10" xfId="0" applyNumberFormat="1" applyFont="1" applyFill="1" applyBorder="1" applyAlignment="1">
      <alignment horizontal="left" vertical="top" wrapText="1"/>
    </xf>
    <xf numFmtId="0" fontId="5" fillId="0" borderId="16" xfId="0" applyFont="1" applyBorder="1" applyAlignment="1">
      <alignment horizontal="center" vertical="top" wrapText="1"/>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3" fontId="6" fillId="33" borderId="10" xfId="0" applyNumberFormat="1" applyFont="1" applyFill="1" applyBorder="1" applyAlignment="1">
      <alignment horizontal="right" vertical="center" wrapText="1"/>
    </xf>
    <xf numFmtId="3" fontId="6" fillId="33" borderId="10" xfId="0" applyNumberFormat="1" applyFont="1" applyFill="1" applyBorder="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0" fillId="0" borderId="13" xfId="0" applyBorder="1" applyAlignment="1">
      <alignment vertical="center"/>
    </xf>
    <xf numFmtId="3" fontId="0" fillId="0" borderId="13" xfId="0" applyNumberFormat="1" applyBorder="1" applyAlignment="1">
      <alignment vertical="center"/>
    </xf>
    <xf numFmtId="0" fontId="8" fillId="0" borderId="13" xfId="0" applyFont="1" applyBorder="1" applyAlignment="1">
      <alignment horizontal="left" vertical="center"/>
    </xf>
    <xf numFmtId="3" fontId="8" fillId="0" borderId="13" xfId="0" applyNumberFormat="1" applyFont="1" applyBorder="1" applyAlignment="1">
      <alignment horizontal="right" vertical="center"/>
    </xf>
    <xf numFmtId="3" fontId="8" fillId="0" borderId="13" xfId="0" applyNumberFormat="1" applyFont="1" applyBorder="1" applyAlignment="1">
      <alignment vertical="center"/>
    </xf>
    <xf numFmtId="0" fontId="7" fillId="0" borderId="13" xfId="0" applyFont="1" applyBorder="1" applyAlignment="1">
      <alignment vertical="center"/>
    </xf>
    <xf numFmtId="3" fontId="5" fillId="0" borderId="17" xfId="0" applyNumberFormat="1" applyFont="1" applyBorder="1" applyAlignment="1">
      <alignment horizontal="right" vertical="center" wrapText="1"/>
    </xf>
    <xf numFmtId="3" fontId="12" fillId="0" borderId="10" xfId="0" applyNumberFormat="1" applyFont="1" applyBorder="1" applyAlignment="1">
      <alignment horizontal="right" vertical="top" wrapText="1"/>
    </xf>
    <xf numFmtId="3" fontId="12" fillId="33" borderId="10" xfId="0" applyNumberFormat="1" applyFont="1" applyFill="1" applyBorder="1" applyAlignment="1">
      <alignment horizontal="right" vertical="top" wrapText="1"/>
    </xf>
    <xf numFmtId="3" fontId="6" fillId="33" borderId="10" xfId="0" applyNumberFormat="1" applyFont="1" applyFill="1" applyBorder="1" applyAlignment="1">
      <alignment vertical="center" wrapText="1"/>
    </xf>
    <xf numFmtId="10" fontId="8" fillId="0" borderId="15" xfId="0" applyNumberFormat="1" applyFont="1" applyFill="1" applyBorder="1" applyAlignment="1">
      <alignment horizontal="right" vertical="center"/>
    </xf>
    <xf numFmtId="3" fontId="6" fillId="0" borderId="13" xfId="0" applyNumberFormat="1" applyFont="1" applyBorder="1" applyAlignment="1">
      <alignment vertical="top" wrapText="1"/>
    </xf>
    <xf numFmtId="3" fontId="6" fillId="0" borderId="0" xfId="0" applyNumberFormat="1" applyFont="1" applyBorder="1" applyAlignment="1">
      <alignment vertical="top" wrapText="1"/>
    </xf>
    <xf numFmtId="3" fontId="8" fillId="0" borderId="13" xfId="0" applyNumberFormat="1" applyFont="1" applyBorder="1" applyAlignment="1">
      <alignment horizontal="right" vertical="center" wrapText="1"/>
    </xf>
    <xf numFmtId="0" fontId="6" fillId="0" borderId="11" xfId="0" applyFont="1" applyBorder="1" applyAlignment="1">
      <alignment horizontal="justify" vertical="top" wrapText="1"/>
    </xf>
    <xf numFmtId="0" fontId="6" fillId="0" borderId="12" xfId="0" applyFont="1" applyBorder="1" applyAlignment="1">
      <alignment horizontal="justify" vertical="top" wrapText="1"/>
    </xf>
    <xf numFmtId="0" fontId="6" fillId="0" borderId="17" xfId="0" applyFont="1" applyBorder="1" applyAlignment="1">
      <alignment horizontal="justify"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7" xfId="0" applyFont="1" applyBorder="1" applyAlignment="1">
      <alignment horizontal="center" vertical="top" wrapText="1"/>
    </xf>
    <xf numFmtId="0" fontId="5" fillId="0" borderId="11" xfId="0" applyFont="1" applyBorder="1" applyAlignment="1">
      <alignment horizontal="right" vertical="top" wrapText="1"/>
    </xf>
    <xf numFmtId="0" fontId="5" fillId="0" borderId="12" xfId="0" applyFont="1" applyBorder="1" applyAlignment="1">
      <alignment horizontal="right" vertical="top" wrapText="1"/>
    </xf>
    <xf numFmtId="0" fontId="5" fillId="0" borderId="17" xfId="0" applyFont="1" applyBorder="1" applyAlignment="1">
      <alignment horizontal="right"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5" fillId="0" borderId="17" xfId="0" applyFont="1" applyBorder="1" applyAlignment="1">
      <alignment horizontal="justify" vertical="top" wrapText="1"/>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xf numFmtId="0" fontId="6" fillId="0" borderId="17" xfId="0" applyFont="1" applyBorder="1" applyAlignment="1">
      <alignment horizontal="right" vertical="center" wrapText="1"/>
    </xf>
    <xf numFmtId="0" fontId="3"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18" xfId="0" applyFont="1" applyBorder="1" applyAlignment="1">
      <alignment horizontal="center" vertical="center"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7" xfId="0" applyFont="1" applyBorder="1" applyAlignment="1">
      <alignment vertical="top" wrapText="1"/>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7" xfId="0" applyFont="1" applyBorder="1" applyAlignment="1">
      <alignment horizontal="righ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7" xfId="0" applyFont="1" applyBorder="1" applyAlignment="1">
      <alignment horizontal="justify" vertical="center" wrapText="1"/>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0" fontId="6" fillId="0" borderId="17" xfId="0" applyFont="1" applyBorder="1" applyAlignment="1">
      <alignment horizontal="right" vertical="top" wrapText="1"/>
    </xf>
    <xf numFmtId="0" fontId="12" fillId="0" borderId="11" xfId="0" applyFont="1" applyBorder="1" applyAlignment="1">
      <alignment horizontal="center" vertical="top" wrapText="1"/>
    </xf>
    <xf numFmtId="0" fontId="12" fillId="0" borderId="17" xfId="0" applyFont="1" applyBorder="1" applyAlignment="1">
      <alignment horizontal="center" vertical="top" wrapText="1"/>
    </xf>
    <xf numFmtId="0" fontId="5" fillId="0" borderId="20" xfId="0" applyFont="1" applyBorder="1" applyAlignment="1">
      <alignment horizontal="center" vertical="top" wrapText="1"/>
    </xf>
    <xf numFmtId="0" fontId="0" fillId="0" borderId="12" xfId="0" applyBorder="1" applyAlignment="1">
      <alignment horizontal="justify" vertical="top" wrapText="1"/>
    </xf>
    <xf numFmtId="0" fontId="0" fillId="0" borderId="17" xfId="0" applyBorder="1" applyAlignment="1">
      <alignment horizontal="justify" vertical="top" wrapText="1"/>
    </xf>
    <xf numFmtId="0" fontId="8" fillId="0" borderId="21" xfId="0" applyFont="1" applyBorder="1" applyAlignment="1">
      <alignment horizontal="center" vertical="center" wrapText="1"/>
    </xf>
    <xf numFmtId="0" fontId="8" fillId="0" borderId="13" xfId="0" applyFont="1" applyBorder="1" applyAlignment="1">
      <alignment vertical="center"/>
    </xf>
    <xf numFmtId="0" fontId="8" fillId="0" borderId="13" xfId="0" applyFont="1" applyBorder="1" applyAlignment="1">
      <alignment horizontal="center"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14" xfId="0" applyFont="1" applyBorder="1" applyAlignment="1">
      <alignment vertical="center" wrapText="1"/>
    </xf>
    <xf numFmtId="0" fontId="8" fillId="0" borderId="23" xfId="0" applyFont="1" applyBorder="1" applyAlignment="1">
      <alignment horizontal="center" vertical="center" wrapText="1"/>
    </xf>
    <xf numFmtId="0" fontId="5" fillId="0" borderId="0" xfId="0" applyFont="1" applyBorder="1" applyAlignment="1">
      <alignment vertical="top" wrapText="1"/>
    </xf>
    <xf numFmtId="0" fontId="5" fillId="0" borderId="24" xfId="0" applyFont="1" applyBorder="1" applyAlignment="1">
      <alignment horizontal="center"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F7" sqref="F7:K7"/>
    </sheetView>
  </sheetViews>
  <sheetFormatPr defaultColWidth="9.00390625" defaultRowHeight="16.5"/>
  <cols>
    <col min="1" max="1" width="4.50390625" style="0" customWidth="1"/>
    <col min="2" max="2" width="11.125" style="0" customWidth="1"/>
    <col min="4" max="4" width="10.375" style="0" customWidth="1"/>
    <col min="5" max="5" width="33.625" style="0" customWidth="1"/>
    <col min="6" max="6" width="7.25390625" style="0" customWidth="1"/>
    <col min="7" max="7" width="12.625" style="0" customWidth="1"/>
    <col min="8" max="8" width="7.25390625" style="0" customWidth="1"/>
    <col min="9" max="9" width="12.25390625" style="0" customWidth="1"/>
    <col min="10" max="10" width="7.00390625" style="0" customWidth="1"/>
    <col min="11" max="11" width="12.75390625" style="0" customWidth="1"/>
    <col min="12" max="12" width="9.75390625" style="0" customWidth="1"/>
  </cols>
  <sheetData>
    <row r="1" spans="1:11" ht="25.5">
      <c r="A1" s="34" t="s">
        <v>32</v>
      </c>
      <c r="K1" s="35" t="s">
        <v>33</v>
      </c>
    </row>
    <row r="2" ht="20.25" thickBot="1">
      <c r="A2" s="35" t="s">
        <v>112</v>
      </c>
    </row>
    <row r="3" spans="1:12" ht="39.75" thickBot="1">
      <c r="A3" s="36" t="s">
        <v>34</v>
      </c>
      <c r="B3" s="36" t="s">
        <v>35</v>
      </c>
      <c r="C3" s="36" t="s">
        <v>36</v>
      </c>
      <c r="D3" s="36" t="s">
        <v>37</v>
      </c>
      <c r="E3" s="36" t="s">
        <v>38</v>
      </c>
      <c r="F3" s="81" t="s">
        <v>39</v>
      </c>
      <c r="G3" s="82"/>
      <c r="H3" s="83" t="s">
        <v>40</v>
      </c>
      <c r="I3" s="82"/>
      <c r="J3" s="81" t="s">
        <v>41</v>
      </c>
      <c r="K3" s="82"/>
      <c r="L3" s="36" t="s">
        <v>42</v>
      </c>
    </row>
    <row r="4" spans="1:12" ht="18.75" customHeight="1" thickBot="1">
      <c r="A4" s="69">
        <v>1</v>
      </c>
      <c r="B4" s="84" t="s">
        <v>113</v>
      </c>
      <c r="C4" s="66" t="s">
        <v>114</v>
      </c>
      <c r="D4" s="66" t="s">
        <v>43</v>
      </c>
      <c r="E4" s="66" t="s">
        <v>115</v>
      </c>
      <c r="F4" s="37" t="s">
        <v>44</v>
      </c>
      <c r="G4" s="1">
        <v>815000</v>
      </c>
      <c r="H4" s="38" t="s">
        <v>44</v>
      </c>
      <c r="I4" s="1">
        <v>163000</v>
      </c>
      <c r="J4" s="38" t="s">
        <v>44</v>
      </c>
      <c r="K4" s="63">
        <f>G4+I4</f>
        <v>978000</v>
      </c>
      <c r="L4" s="69"/>
    </row>
    <row r="5" spans="1:12" ht="18.75" customHeight="1" thickBot="1">
      <c r="A5" s="70"/>
      <c r="B5" s="85"/>
      <c r="C5" s="67"/>
      <c r="D5" s="67"/>
      <c r="E5" s="67"/>
      <c r="F5" s="37" t="s">
        <v>45</v>
      </c>
      <c r="G5" s="1">
        <v>700000</v>
      </c>
      <c r="H5" s="38" t="s">
        <v>45</v>
      </c>
      <c r="I5" s="1">
        <v>140000</v>
      </c>
      <c r="J5" s="38" t="s">
        <v>45</v>
      </c>
      <c r="K5" s="63">
        <f>G5+I5</f>
        <v>840000</v>
      </c>
      <c r="L5" s="70"/>
    </row>
    <row r="6" spans="1:12" ht="18.75" customHeight="1" thickBot="1">
      <c r="A6" s="70"/>
      <c r="B6" s="85"/>
      <c r="C6" s="67"/>
      <c r="D6" s="67"/>
      <c r="E6" s="67"/>
      <c r="F6" s="37" t="s">
        <v>100</v>
      </c>
      <c r="G6" s="1"/>
      <c r="H6" s="38" t="s">
        <v>100</v>
      </c>
      <c r="I6" s="1"/>
      <c r="J6" s="38" t="s">
        <v>100</v>
      </c>
      <c r="K6" s="64"/>
      <c r="L6" s="70"/>
    </row>
    <row r="7" spans="1:12" ht="18.75" customHeight="1" thickBot="1">
      <c r="A7" s="71"/>
      <c r="B7" s="86"/>
      <c r="C7" s="68"/>
      <c r="D7" s="68"/>
      <c r="E7" s="68"/>
      <c r="F7" s="39" t="s">
        <v>47</v>
      </c>
      <c r="G7" s="40">
        <f>G4+G5</f>
        <v>1515000</v>
      </c>
      <c r="H7" s="41" t="s">
        <v>47</v>
      </c>
      <c r="I7" s="40">
        <f>I4+I5</f>
        <v>303000</v>
      </c>
      <c r="J7" s="42" t="s">
        <v>48</v>
      </c>
      <c r="K7" s="40">
        <f>K4+K5</f>
        <v>1818000</v>
      </c>
      <c r="L7" s="71"/>
    </row>
    <row r="8" spans="1:12" ht="17.25" thickBot="1">
      <c r="A8" s="69"/>
      <c r="B8" s="72"/>
      <c r="C8" s="75"/>
      <c r="D8" s="72"/>
      <c r="E8" s="78" t="s">
        <v>50</v>
      </c>
      <c r="F8" s="37" t="s">
        <v>44</v>
      </c>
      <c r="G8" s="1">
        <f>G4</f>
        <v>815000</v>
      </c>
      <c r="H8" s="38" t="s">
        <v>44</v>
      </c>
      <c r="I8" s="1">
        <f>I4</f>
        <v>163000</v>
      </c>
      <c r="J8" s="38" t="s">
        <v>44</v>
      </c>
      <c r="K8" s="1">
        <f>K4</f>
        <v>978000</v>
      </c>
      <c r="L8" s="72"/>
    </row>
    <row r="9" spans="1:12" ht="17.25" thickBot="1">
      <c r="A9" s="70"/>
      <c r="B9" s="73"/>
      <c r="C9" s="76"/>
      <c r="D9" s="73"/>
      <c r="E9" s="79"/>
      <c r="F9" s="37" t="s">
        <v>45</v>
      </c>
      <c r="G9" s="1">
        <f>G5</f>
        <v>700000</v>
      </c>
      <c r="H9" s="38" t="s">
        <v>45</v>
      </c>
      <c r="I9" s="1">
        <f>I5</f>
        <v>140000</v>
      </c>
      <c r="J9" s="38" t="s">
        <v>45</v>
      </c>
      <c r="K9" s="1">
        <f>K5</f>
        <v>840000</v>
      </c>
      <c r="L9" s="73"/>
    </row>
    <row r="10" spans="1:12" ht="17.25" thickBot="1">
      <c r="A10" s="70"/>
      <c r="B10" s="73"/>
      <c r="C10" s="76"/>
      <c r="D10" s="73"/>
      <c r="E10" s="79"/>
      <c r="F10" s="37" t="s">
        <v>100</v>
      </c>
      <c r="G10" s="1"/>
      <c r="H10" s="38" t="s">
        <v>100</v>
      </c>
      <c r="I10" s="1"/>
      <c r="J10" s="38" t="s">
        <v>100</v>
      </c>
      <c r="K10" s="1"/>
      <c r="L10" s="73"/>
    </row>
    <row r="11" spans="1:12" ht="17.25" thickBot="1">
      <c r="A11" s="71"/>
      <c r="B11" s="74"/>
      <c r="C11" s="77"/>
      <c r="D11" s="74"/>
      <c r="E11" s="80"/>
      <c r="F11" s="44" t="s">
        <v>48</v>
      </c>
      <c r="G11" s="3">
        <f>SUM(G8:G9)</f>
        <v>1515000</v>
      </c>
      <c r="H11" s="41" t="s">
        <v>47</v>
      </c>
      <c r="I11" s="3">
        <f>SUM(I8:I9)</f>
        <v>303000</v>
      </c>
      <c r="J11" s="45" t="s">
        <v>48</v>
      </c>
      <c r="K11" s="3">
        <f>SUM(K8:K9)</f>
        <v>1818000</v>
      </c>
      <c r="L11" s="74"/>
    </row>
  </sheetData>
  <sheetProtection/>
  <mergeCells count="15">
    <mergeCell ref="F3:G3"/>
    <mergeCell ref="H3:I3"/>
    <mergeCell ref="J3:K3"/>
    <mergeCell ref="A4:A7"/>
    <mergeCell ref="B4:B7"/>
    <mergeCell ref="C4:C7"/>
    <mergeCell ref="D4:D7"/>
    <mergeCell ref="E4:E7"/>
    <mergeCell ref="L4:L7"/>
    <mergeCell ref="A8:A11"/>
    <mergeCell ref="B8:B11"/>
    <mergeCell ref="C8:C11"/>
    <mergeCell ref="D8:D11"/>
    <mergeCell ref="E8:E11"/>
    <mergeCell ref="L8:L11"/>
  </mergeCells>
  <printOptions/>
  <pageMargins left="0.29" right="0.2" top="0.7" bottom="0.68"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G16" sqref="G16:K23"/>
    </sheetView>
  </sheetViews>
  <sheetFormatPr defaultColWidth="9.00390625" defaultRowHeight="16.5"/>
  <cols>
    <col min="1" max="1" width="4.50390625" style="15" customWidth="1"/>
    <col min="2" max="2" width="11.125" style="15" customWidth="1"/>
    <col min="3" max="3" width="9.00390625" style="15" customWidth="1"/>
    <col min="4" max="4" width="10.375" style="15" customWidth="1"/>
    <col min="5" max="5" width="33.625" style="15" customWidth="1"/>
    <col min="6" max="6" width="7.25390625" style="15" customWidth="1"/>
    <col min="7" max="7" width="12.625" style="15" customWidth="1"/>
    <col min="8" max="8" width="7.25390625" style="15" customWidth="1"/>
    <col min="9" max="9" width="12.25390625" style="15" customWidth="1"/>
    <col min="10" max="10" width="7.00390625" style="15" customWidth="1"/>
    <col min="11" max="11" width="12.75390625" style="15" customWidth="1"/>
    <col min="12" max="12" width="9.75390625" style="15" customWidth="1"/>
    <col min="13" max="16384" width="9.00390625" style="15" customWidth="1"/>
  </cols>
  <sheetData>
    <row r="1" spans="1:11" ht="25.5">
      <c r="A1" s="14" t="s">
        <v>101</v>
      </c>
      <c r="K1" s="16" t="s">
        <v>102</v>
      </c>
    </row>
    <row r="2" ht="20.25" thickBot="1">
      <c r="A2" s="16" t="s">
        <v>18</v>
      </c>
    </row>
    <row r="3" spans="1:12" ht="39.75" thickBot="1">
      <c r="A3" s="17" t="s">
        <v>6</v>
      </c>
      <c r="B3" s="17" t="s">
        <v>7</v>
      </c>
      <c r="C3" s="17" t="s">
        <v>8</v>
      </c>
      <c r="D3" s="17" t="s">
        <v>9</v>
      </c>
      <c r="E3" s="17" t="s">
        <v>10</v>
      </c>
      <c r="F3" s="96" t="s">
        <v>103</v>
      </c>
      <c r="G3" s="97"/>
      <c r="H3" s="98" t="s">
        <v>11</v>
      </c>
      <c r="I3" s="97"/>
      <c r="J3" s="96" t="s">
        <v>12</v>
      </c>
      <c r="K3" s="97"/>
      <c r="L3" s="17" t="s">
        <v>17</v>
      </c>
    </row>
    <row r="4" spans="1:12" ht="17.25" thickBot="1">
      <c r="A4" s="90">
        <v>1</v>
      </c>
      <c r="B4" s="90" t="s">
        <v>104</v>
      </c>
      <c r="C4" s="90" t="s">
        <v>20</v>
      </c>
      <c r="D4" s="90" t="s">
        <v>13</v>
      </c>
      <c r="E4" s="99" t="s">
        <v>105</v>
      </c>
      <c r="F4" s="19" t="s">
        <v>3</v>
      </c>
      <c r="G4" s="1">
        <v>158000</v>
      </c>
      <c r="H4" s="20" t="s">
        <v>3</v>
      </c>
      <c r="I4" s="1">
        <v>31600</v>
      </c>
      <c r="J4" s="20" t="s">
        <v>3</v>
      </c>
      <c r="K4" s="1">
        <f>SUM(G4,I4)</f>
        <v>189600</v>
      </c>
      <c r="L4" s="69"/>
    </row>
    <row r="5" spans="1:12" ht="17.25" thickBot="1">
      <c r="A5" s="91"/>
      <c r="B5" s="91"/>
      <c r="C5" s="91"/>
      <c r="D5" s="91"/>
      <c r="E5" s="100"/>
      <c r="F5" s="19" t="s">
        <v>4</v>
      </c>
      <c r="G5" s="1">
        <v>150000</v>
      </c>
      <c r="H5" s="20" t="s">
        <v>4</v>
      </c>
      <c r="I5" s="1">
        <v>30000</v>
      </c>
      <c r="J5" s="20" t="s">
        <v>4</v>
      </c>
      <c r="K5" s="1">
        <f>SUM(G5,I5)</f>
        <v>180000</v>
      </c>
      <c r="L5" s="70"/>
    </row>
    <row r="6" spans="1:12" ht="17.25" thickBot="1">
      <c r="A6" s="91"/>
      <c r="B6" s="91"/>
      <c r="C6" s="91"/>
      <c r="D6" s="91"/>
      <c r="E6" s="100"/>
      <c r="F6" s="19" t="s">
        <v>5</v>
      </c>
      <c r="G6" s="1">
        <v>148000</v>
      </c>
      <c r="H6" s="20" t="s">
        <v>5</v>
      </c>
      <c r="I6" s="1">
        <v>29600</v>
      </c>
      <c r="J6" s="20" t="s">
        <v>5</v>
      </c>
      <c r="K6" s="1">
        <f>SUM(G6,I6)</f>
        <v>177600</v>
      </c>
      <c r="L6" s="70"/>
    </row>
    <row r="7" spans="1:12" ht="17.25" thickBot="1">
      <c r="A7" s="92"/>
      <c r="B7" s="92"/>
      <c r="C7" s="92"/>
      <c r="D7" s="92"/>
      <c r="E7" s="101"/>
      <c r="F7" s="18" t="s">
        <v>0</v>
      </c>
      <c r="G7" s="3">
        <f>SUM(G4:G6)</f>
        <v>456000</v>
      </c>
      <c r="H7" s="4" t="s">
        <v>0</v>
      </c>
      <c r="I7" s="3">
        <f>SUM(I4:I6)</f>
        <v>91200</v>
      </c>
      <c r="J7" s="5" t="s">
        <v>1</v>
      </c>
      <c r="K7" s="3">
        <f>SUM(K4:K6)</f>
        <v>547200</v>
      </c>
      <c r="L7" s="71"/>
    </row>
    <row r="8" spans="1:12" ht="17.25" thickBot="1">
      <c r="A8" s="90">
        <v>2</v>
      </c>
      <c r="B8" s="90" t="s">
        <v>104</v>
      </c>
      <c r="C8" s="90" t="s">
        <v>106</v>
      </c>
      <c r="D8" s="90" t="s">
        <v>13</v>
      </c>
      <c r="E8" s="93" t="s">
        <v>107</v>
      </c>
      <c r="F8" s="19" t="s">
        <v>3</v>
      </c>
      <c r="G8" s="1">
        <v>200000</v>
      </c>
      <c r="H8" s="20" t="s">
        <v>3</v>
      </c>
      <c r="I8" s="1">
        <v>40000</v>
      </c>
      <c r="J8" s="20" t="s">
        <v>3</v>
      </c>
      <c r="K8" s="1">
        <v>240000</v>
      </c>
      <c r="L8" s="8"/>
    </row>
    <row r="9" spans="1:12" ht="17.25" thickBot="1">
      <c r="A9" s="91"/>
      <c r="B9" s="91"/>
      <c r="C9" s="91"/>
      <c r="D9" s="91"/>
      <c r="E9" s="94"/>
      <c r="F9" s="19" t="s">
        <v>4</v>
      </c>
      <c r="G9" s="13"/>
      <c r="H9" s="20" t="s">
        <v>4</v>
      </c>
      <c r="I9" s="13"/>
      <c r="J9" s="20" t="s">
        <v>4</v>
      </c>
      <c r="K9" s="1"/>
      <c r="L9" s="8"/>
    </row>
    <row r="10" spans="1:12" ht="17.25" thickBot="1">
      <c r="A10" s="91"/>
      <c r="B10" s="91"/>
      <c r="C10" s="91"/>
      <c r="D10" s="91"/>
      <c r="E10" s="94"/>
      <c r="F10" s="19" t="s">
        <v>5</v>
      </c>
      <c r="G10" s="13"/>
      <c r="H10" s="20" t="s">
        <v>5</v>
      </c>
      <c r="I10" s="13"/>
      <c r="J10" s="20" t="s">
        <v>5</v>
      </c>
      <c r="K10" s="1"/>
      <c r="L10" s="8"/>
    </row>
    <row r="11" spans="1:12" ht="17.25" thickBot="1">
      <c r="A11" s="92"/>
      <c r="B11" s="92"/>
      <c r="C11" s="92"/>
      <c r="D11" s="92"/>
      <c r="E11" s="95"/>
      <c r="F11" s="18" t="s">
        <v>0</v>
      </c>
      <c r="G11" s="3">
        <f>SUM(G8:G10)</f>
        <v>200000</v>
      </c>
      <c r="H11" s="4" t="s">
        <v>0</v>
      </c>
      <c r="I11" s="3">
        <f>SUM(I8:I10)</f>
        <v>40000</v>
      </c>
      <c r="J11" s="5" t="s">
        <v>1</v>
      </c>
      <c r="K11" s="3">
        <f>SUM(K8:K10)</f>
        <v>240000</v>
      </c>
      <c r="L11" s="8"/>
    </row>
    <row r="12" spans="1:12" ht="17.25" customHeight="1" thickBot="1">
      <c r="A12" s="90">
        <v>3</v>
      </c>
      <c r="B12" s="90" t="s">
        <v>104</v>
      </c>
      <c r="C12" s="90" t="s">
        <v>19</v>
      </c>
      <c r="D12" s="90" t="s">
        <v>2</v>
      </c>
      <c r="E12" s="93" t="s">
        <v>108</v>
      </c>
      <c r="F12" s="19" t="s">
        <v>3</v>
      </c>
      <c r="G12" s="1">
        <v>316667</v>
      </c>
      <c r="H12" s="20" t="s">
        <v>3</v>
      </c>
      <c r="I12" s="1">
        <v>63333</v>
      </c>
      <c r="J12" s="20" t="s">
        <v>3</v>
      </c>
      <c r="K12" s="1">
        <f>SUM(G12,I12)</f>
        <v>380000</v>
      </c>
      <c r="L12" s="43"/>
    </row>
    <row r="13" spans="1:12" ht="17.25" thickBot="1">
      <c r="A13" s="91"/>
      <c r="B13" s="91"/>
      <c r="C13" s="91"/>
      <c r="D13" s="91"/>
      <c r="E13" s="94"/>
      <c r="F13" s="19" t="s">
        <v>4</v>
      </c>
      <c r="G13" s="1">
        <v>130000</v>
      </c>
      <c r="H13" s="20" t="s">
        <v>4</v>
      </c>
      <c r="I13" s="1">
        <v>26000</v>
      </c>
      <c r="J13" s="20" t="s">
        <v>4</v>
      </c>
      <c r="K13" s="1">
        <f>SUM(G13,I13)</f>
        <v>156000</v>
      </c>
      <c r="L13" s="43"/>
    </row>
    <row r="14" spans="1:12" ht="17.25" thickBot="1">
      <c r="A14" s="91"/>
      <c r="B14" s="91"/>
      <c r="C14" s="91"/>
      <c r="D14" s="91"/>
      <c r="E14" s="94"/>
      <c r="F14" s="19" t="s">
        <v>5</v>
      </c>
      <c r="G14" s="1">
        <v>70833</v>
      </c>
      <c r="H14" s="20" t="s">
        <v>5</v>
      </c>
      <c r="I14" s="1">
        <v>14167</v>
      </c>
      <c r="J14" s="20" t="s">
        <v>5</v>
      </c>
      <c r="K14" s="1">
        <f>SUM(G14,I14)</f>
        <v>85000</v>
      </c>
      <c r="L14" s="43"/>
    </row>
    <row r="15" spans="1:12" ht="17.25" thickBot="1">
      <c r="A15" s="92"/>
      <c r="B15" s="92"/>
      <c r="C15" s="92"/>
      <c r="D15" s="92"/>
      <c r="E15" s="95"/>
      <c r="F15" s="18" t="s">
        <v>0</v>
      </c>
      <c r="G15" s="3">
        <f>SUM(G12:G14)</f>
        <v>517500</v>
      </c>
      <c r="H15" s="4" t="s">
        <v>0</v>
      </c>
      <c r="I15" s="3">
        <f>SUM(I12:I14)</f>
        <v>103500</v>
      </c>
      <c r="J15" s="5" t="s">
        <v>1</v>
      </c>
      <c r="K15" s="3">
        <f>SUM(K12:K14)</f>
        <v>621000</v>
      </c>
      <c r="L15" s="43"/>
    </row>
    <row r="16" spans="1:12" ht="24" customHeight="1" thickBot="1">
      <c r="A16" s="90">
        <v>4</v>
      </c>
      <c r="B16" s="90" t="s">
        <v>109</v>
      </c>
      <c r="C16" s="90" t="s">
        <v>110</v>
      </c>
      <c r="D16" s="90" t="s">
        <v>14</v>
      </c>
      <c r="E16" s="90" t="s">
        <v>111</v>
      </c>
      <c r="F16" s="19" t="s">
        <v>3</v>
      </c>
      <c r="G16" s="1">
        <v>250000</v>
      </c>
      <c r="H16" s="38" t="s">
        <v>44</v>
      </c>
      <c r="I16" s="1">
        <v>50000</v>
      </c>
      <c r="J16" s="38" t="s">
        <v>44</v>
      </c>
      <c r="K16" s="1">
        <v>300000</v>
      </c>
      <c r="L16" s="43"/>
    </row>
    <row r="17" spans="1:12" ht="17.25" thickBot="1">
      <c r="A17" s="91"/>
      <c r="B17" s="91"/>
      <c r="C17" s="91"/>
      <c r="D17" s="91"/>
      <c r="E17" s="91"/>
      <c r="F17" s="19" t="s">
        <v>4</v>
      </c>
      <c r="G17" s="1">
        <v>362500</v>
      </c>
      <c r="H17" s="38" t="s">
        <v>45</v>
      </c>
      <c r="I17" s="1">
        <v>72500</v>
      </c>
      <c r="J17" s="38" t="s">
        <v>45</v>
      </c>
      <c r="K17" s="1">
        <v>435000</v>
      </c>
      <c r="L17" s="43"/>
    </row>
    <row r="18" spans="1:12" ht="17.25" thickBot="1">
      <c r="A18" s="91"/>
      <c r="B18" s="91"/>
      <c r="C18" s="91"/>
      <c r="D18" s="91"/>
      <c r="E18" s="91"/>
      <c r="F18" s="19" t="s">
        <v>5</v>
      </c>
      <c r="G18" s="13"/>
      <c r="H18" s="20" t="s">
        <v>5</v>
      </c>
      <c r="I18" s="13"/>
      <c r="J18" s="20" t="s">
        <v>5</v>
      </c>
      <c r="K18" s="1"/>
      <c r="L18" s="43"/>
    </row>
    <row r="19" spans="1:12" ht="17.25" thickBot="1">
      <c r="A19" s="92"/>
      <c r="B19" s="92"/>
      <c r="C19" s="92"/>
      <c r="D19" s="92"/>
      <c r="E19" s="92"/>
      <c r="F19" s="18" t="s">
        <v>0</v>
      </c>
      <c r="G19" s="21">
        <f>SUM(G16:G18)</f>
        <v>612500</v>
      </c>
      <c r="H19" s="22"/>
      <c r="I19" s="21">
        <f>SUM(I16:I18)</f>
        <v>122500</v>
      </c>
      <c r="J19" s="22"/>
      <c r="K19" s="21">
        <f>SUM(K16:K18)</f>
        <v>735000</v>
      </c>
      <c r="L19" s="43"/>
    </row>
    <row r="20" spans="1:12" ht="17.25" thickBot="1">
      <c r="A20" s="69"/>
      <c r="B20" s="72"/>
      <c r="C20" s="75"/>
      <c r="D20" s="72"/>
      <c r="E20" s="87" t="s">
        <v>15</v>
      </c>
      <c r="F20" s="19" t="s">
        <v>3</v>
      </c>
      <c r="G20" s="1">
        <f>SUM(G4,G8,G12,G16)</f>
        <v>924667</v>
      </c>
      <c r="H20" s="20" t="s">
        <v>3</v>
      </c>
      <c r="I20" s="1">
        <f>SUM(I4,I8,I12,I16)</f>
        <v>184933</v>
      </c>
      <c r="J20" s="20" t="s">
        <v>3</v>
      </c>
      <c r="K20" s="1">
        <f>SUM(K4,K8,K12,K16)</f>
        <v>1109600</v>
      </c>
      <c r="L20" s="72"/>
    </row>
    <row r="21" spans="1:12" ht="17.25" thickBot="1">
      <c r="A21" s="70"/>
      <c r="B21" s="73"/>
      <c r="C21" s="76"/>
      <c r="D21" s="73"/>
      <c r="E21" s="88"/>
      <c r="F21" s="19" t="s">
        <v>4</v>
      </c>
      <c r="G21" s="1">
        <f>SUM(G5,G9,G13,G17)</f>
        <v>642500</v>
      </c>
      <c r="H21" s="20" t="s">
        <v>4</v>
      </c>
      <c r="I21" s="1">
        <f>SUM(I5,I9,I13,I17)</f>
        <v>128500</v>
      </c>
      <c r="J21" s="20" t="s">
        <v>4</v>
      </c>
      <c r="K21" s="1">
        <f>SUM(K9,K5,K13,K17)</f>
        <v>771000</v>
      </c>
      <c r="L21" s="73"/>
    </row>
    <row r="22" spans="1:12" ht="17.25" thickBot="1">
      <c r="A22" s="70"/>
      <c r="B22" s="73"/>
      <c r="C22" s="76"/>
      <c r="D22" s="73"/>
      <c r="E22" s="88"/>
      <c r="F22" s="19" t="s">
        <v>5</v>
      </c>
      <c r="G22" s="1">
        <f>SUM(G6,G10,G14,G18)</f>
        <v>218833</v>
      </c>
      <c r="H22" s="20" t="s">
        <v>5</v>
      </c>
      <c r="I22" s="1">
        <f>SUM(I6,I10,I14,I18)</f>
        <v>43767</v>
      </c>
      <c r="J22" s="20" t="s">
        <v>5</v>
      </c>
      <c r="K22" s="1">
        <f>SUM(K6,K10,K14,K18)</f>
        <v>262600</v>
      </c>
      <c r="L22" s="73"/>
    </row>
    <row r="23" spans="1:12" ht="17.25" thickBot="1">
      <c r="A23" s="118"/>
      <c r="B23" s="74"/>
      <c r="C23" s="77"/>
      <c r="D23" s="74"/>
      <c r="E23" s="89"/>
      <c r="F23" s="23" t="s">
        <v>1</v>
      </c>
      <c r="G23" s="3">
        <f>SUM(G20:G22)</f>
        <v>1786000</v>
      </c>
      <c r="H23" s="4" t="s">
        <v>0</v>
      </c>
      <c r="I23" s="3">
        <f>SUM(I20:I22)</f>
        <v>357200</v>
      </c>
      <c r="J23" s="24" t="s">
        <v>1</v>
      </c>
      <c r="K23" s="3">
        <f>SUM(K20:K22)</f>
        <v>2143200</v>
      </c>
      <c r="L23" s="74"/>
    </row>
    <row r="24" ht="15.75">
      <c r="A24" s="117"/>
    </row>
    <row r="26" ht="16.5">
      <c r="L26" s="15" t="s">
        <v>116</v>
      </c>
    </row>
  </sheetData>
  <sheetProtection/>
  <mergeCells count="30">
    <mergeCell ref="A20:A23"/>
    <mergeCell ref="E16:E19"/>
    <mergeCell ref="D16:D19"/>
    <mergeCell ref="C16:C19"/>
    <mergeCell ref="B16:B19"/>
    <mergeCell ref="A16:A19"/>
    <mergeCell ref="F3:G3"/>
    <mergeCell ref="H3:I3"/>
    <mergeCell ref="J3:K3"/>
    <mergeCell ref="A4:A7"/>
    <mergeCell ref="B4:B7"/>
    <mergeCell ref="C4:C7"/>
    <mergeCell ref="D4:D7"/>
    <mergeCell ref="E4:E7"/>
    <mergeCell ref="D8:D11"/>
    <mergeCell ref="E8:E11"/>
    <mergeCell ref="A12:A15"/>
    <mergeCell ref="B12:B15"/>
    <mergeCell ref="C12:C15"/>
    <mergeCell ref="D12:D15"/>
    <mergeCell ref="E12:E15"/>
    <mergeCell ref="L4:L7"/>
    <mergeCell ref="L20:L23"/>
    <mergeCell ref="B20:B23"/>
    <mergeCell ref="C20:C23"/>
    <mergeCell ref="D20:D23"/>
    <mergeCell ref="E20:E23"/>
    <mergeCell ref="A8:A11"/>
    <mergeCell ref="B8:B11"/>
    <mergeCell ref="C8:C11"/>
  </mergeCells>
  <printOptions/>
  <pageMargins left="0.38" right="0.19" top="0.57" bottom="0.5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
      <selection activeCell="A3" sqref="A3:K46"/>
    </sheetView>
  </sheetViews>
  <sheetFormatPr defaultColWidth="9.00390625" defaultRowHeight="16.5"/>
  <cols>
    <col min="1" max="1" width="4.50390625" style="0" customWidth="1"/>
    <col min="2" max="2" width="13.50390625" style="0" customWidth="1"/>
    <col min="4" max="4" width="10.375" style="0" customWidth="1"/>
    <col min="5" max="5" width="33.625" style="0" customWidth="1"/>
    <col min="6" max="6" width="7.25390625" style="0" customWidth="1"/>
    <col min="7" max="7" width="12.625" style="0" customWidth="1"/>
    <col min="8" max="8" width="7.25390625" style="0" customWidth="1"/>
    <col min="9" max="9" width="12.25390625" style="0" customWidth="1"/>
    <col min="10" max="10" width="7.625" style="0" customWidth="1"/>
    <col min="11" max="11" width="12.75390625" style="0" customWidth="1"/>
    <col min="12" max="12" width="9.75390625" style="0" customWidth="1"/>
  </cols>
  <sheetData>
    <row r="1" spans="1:11" ht="25.5">
      <c r="A1" s="34" t="s">
        <v>32</v>
      </c>
      <c r="K1" s="35" t="s">
        <v>33</v>
      </c>
    </row>
    <row r="2" ht="20.25" thickBot="1">
      <c r="A2" s="35" t="s">
        <v>51</v>
      </c>
    </row>
    <row r="3" spans="1:12" ht="39.75" thickBot="1">
      <c r="A3" s="36" t="s">
        <v>34</v>
      </c>
      <c r="B3" s="36" t="s">
        <v>35</v>
      </c>
      <c r="C3" s="36" t="s">
        <v>36</v>
      </c>
      <c r="D3" s="36" t="s">
        <v>37</v>
      </c>
      <c r="E3" s="36" t="s">
        <v>38</v>
      </c>
      <c r="F3" s="81" t="s">
        <v>39</v>
      </c>
      <c r="G3" s="82"/>
      <c r="H3" s="83" t="s">
        <v>40</v>
      </c>
      <c r="I3" s="82"/>
      <c r="J3" s="81" t="s">
        <v>41</v>
      </c>
      <c r="K3" s="82"/>
      <c r="L3" s="36" t="s">
        <v>42</v>
      </c>
    </row>
    <row r="4" spans="1:12" ht="16.5" customHeight="1" thickBot="1">
      <c r="A4" s="69">
        <v>1</v>
      </c>
      <c r="B4" s="84" t="s">
        <v>52</v>
      </c>
      <c r="C4" s="66" t="s">
        <v>53</v>
      </c>
      <c r="D4" s="66" t="s">
        <v>54</v>
      </c>
      <c r="E4" s="66" t="s">
        <v>55</v>
      </c>
      <c r="F4" s="37" t="s">
        <v>44</v>
      </c>
      <c r="G4" s="1">
        <v>500000</v>
      </c>
      <c r="H4" s="38" t="s">
        <v>44</v>
      </c>
      <c r="I4" s="1">
        <v>100000</v>
      </c>
      <c r="J4" s="38" t="s">
        <v>44</v>
      </c>
      <c r="K4" s="1">
        <v>600000</v>
      </c>
      <c r="L4" s="69"/>
    </row>
    <row r="5" spans="1:12" ht="17.25" thickBot="1">
      <c r="A5" s="71"/>
      <c r="B5" s="86"/>
      <c r="C5" s="68"/>
      <c r="D5" s="68"/>
      <c r="E5" s="68"/>
      <c r="F5" s="39" t="s">
        <v>47</v>
      </c>
      <c r="G5" s="3">
        <v>500000</v>
      </c>
      <c r="H5" s="4" t="s">
        <v>0</v>
      </c>
      <c r="I5" s="3">
        <v>100000</v>
      </c>
      <c r="J5" s="5" t="s">
        <v>1</v>
      </c>
      <c r="K5" s="3">
        <v>600000</v>
      </c>
      <c r="L5" s="71"/>
    </row>
    <row r="6" spans="1:12" ht="17.25" thickBot="1">
      <c r="A6" s="69">
        <v>2</v>
      </c>
      <c r="B6" s="66" t="s">
        <v>56</v>
      </c>
      <c r="C6" s="66" t="s">
        <v>57</v>
      </c>
      <c r="D6" s="66" t="s">
        <v>58</v>
      </c>
      <c r="E6" s="66" t="s">
        <v>59</v>
      </c>
      <c r="F6" s="46" t="s">
        <v>44</v>
      </c>
      <c r="G6" s="2">
        <v>840000</v>
      </c>
      <c r="H6" s="38" t="s">
        <v>44</v>
      </c>
      <c r="I6" s="2">
        <v>160000</v>
      </c>
      <c r="J6" s="47" t="s">
        <v>44</v>
      </c>
      <c r="K6" s="2">
        <v>1000000</v>
      </c>
      <c r="L6" s="69"/>
    </row>
    <row r="7" spans="1:12" ht="17.25" thickBot="1">
      <c r="A7" s="71"/>
      <c r="B7" s="68"/>
      <c r="C7" s="68"/>
      <c r="D7" s="68"/>
      <c r="E7" s="68"/>
      <c r="F7" s="39" t="s">
        <v>47</v>
      </c>
      <c r="G7" s="21">
        <v>840000</v>
      </c>
      <c r="H7" s="4" t="s">
        <v>0</v>
      </c>
      <c r="I7" s="21">
        <v>160000</v>
      </c>
      <c r="J7" s="22" t="s">
        <v>1</v>
      </c>
      <c r="K7" s="21">
        <v>1000000</v>
      </c>
      <c r="L7" s="71"/>
    </row>
    <row r="8" spans="1:12" ht="17.25" thickBot="1">
      <c r="A8" s="69">
        <v>3</v>
      </c>
      <c r="B8" s="84" t="s">
        <v>52</v>
      </c>
      <c r="C8" s="66" t="s">
        <v>60</v>
      </c>
      <c r="D8" s="66" t="s">
        <v>43</v>
      </c>
      <c r="E8" s="75" t="s">
        <v>61</v>
      </c>
      <c r="F8" s="37" t="s">
        <v>44</v>
      </c>
      <c r="G8" s="1">
        <v>290000</v>
      </c>
      <c r="H8" s="38" t="s">
        <v>44</v>
      </c>
      <c r="I8" s="1">
        <v>58000</v>
      </c>
      <c r="J8" s="38" t="s">
        <v>44</v>
      </c>
      <c r="K8" s="1">
        <v>348000</v>
      </c>
      <c r="L8" s="72"/>
    </row>
    <row r="9" spans="1:12" ht="17.25" thickBot="1">
      <c r="A9" s="71"/>
      <c r="B9" s="86"/>
      <c r="C9" s="68"/>
      <c r="D9" s="68"/>
      <c r="E9" s="77"/>
      <c r="F9" s="39" t="s">
        <v>47</v>
      </c>
      <c r="G9" s="3">
        <v>290000</v>
      </c>
      <c r="H9" s="4" t="s">
        <v>0</v>
      </c>
      <c r="I9" s="3">
        <v>58000</v>
      </c>
      <c r="J9" s="5" t="s">
        <v>1</v>
      </c>
      <c r="K9" s="3">
        <v>348000</v>
      </c>
      <c r="L9" s="74"/>
    </row>
    <row r="10" spans="1:12" ht="17.25" thickBot="1">
      <c r="A10" s="69">
        <v>4</v>
      </c>
      <c r="B10" s="84" t="s">
        <v>52</v>
      </c>
      <c r="C10" s="66" t="s">
        <v>60</v>
      </c>
      <c r="D10" s="66" t="s">
        <v>43</v>
      </c>
      <c r="E10" s="66" t="s">
        <v>62</v>
      </c>
      <c r="F10" s="37" t="s">
        <v>44</v>
      </c>
      <c r="G10" s="1">
        <v>275000</v>
      </c>
      <c r="H10" s="38" t="s">
        <v>44</v>
      </c>
      <c r="I10" s="1">
        <v>55000</v>
      </c>
      <c r="J10" s="38" t="s">
        <v>44</v>
      </c>
      <c r="K10" s="1">
        <v>330000</v>
      </c>
      <c r="L10" s="69"/>
    </row>
    <row r="11" spans="1:12" ht="36" customHeight="1" thickBot="1">
      <c r="A11" s="71"/>
      <c r="B11" s="86"/>
      <c r="C11" s="68"/>
      <c r="D11" s="68"/>
      <c r="E11" s="68"/>
      <c r="F11" s="39" t="s">
        <v>47</v>
      </c>
      <c r="G11" s="3">
        <v>275000</v>
      </c>
      <c r="H11" s="4" t="s">
        <v>0</v>
      </c>
      <c r="I11" s="3">
        <v>55000</v>
      </c>
      <c r="J11" s="5" t="s">
        <v>1</v>
      </c>
      <c r="K11" s="3">
        <v>330000</v>
      </c>
      <c r="L11" s="71"/>
    </row>
    <row r="12" spans="1:12" ht="17.25" thickBot="1">
      <c r="A12" s="69">
        <v>5</v>
      </c>
      <c r="B12" s="84" t="s">
        <v>52</v>
      </c>
      <c r="C12" s="66" t="s">
        <v>63</v>
      </c>
      <c r="D12" s="66" t="s">
        <v>43</v>
      </c>
      <c r="E12" s="66" t="s">
        <v>64</v>
      </c>
      <c r="F12" s="37" t="s">
        <v>44</v>
      </c>
      <c r="G12" s="1">
        <v>417000</v>
      </c>
      <c r="H12" s="38" t="s">
        <v>44</v>
      </c>
      <c r="I12" s="1">
        <v>83000</v>
      </c>
      <c r="J12" s="38" t="s">
        <v>44</v>
      </c>
      <c r="K12" s="1">
        <v>500000</v>
      </c>
      <c r="L12" s="69"/>
    </row>
    <row r="13" spans="1:12" ht="17.25" thickBot="1">
      <c r="A13" s="71"/>
      <c r="B13" s="86"/>
      <c r="C13" s="68"/>
      <c r="D13" s="68"/>
      <c r="E13" s="68"/>
      <c r="F13" s="39" t="s">
        <v>47</v>
      </c>
      <c r="G13" s="40">
        <v>417000</v>
      </c>
      <c r="H13" s="41" t="s">
        <v>47</v>
      </c>
      <c r="I13" s="40">
        <v>83000</v>
      </c>
      <c r="J13" s="42" t="s">
        <v>48</v>
      </c>
      <c r="K13" s="40">
        <v>500000</v>
      </c>
      <c r="L13" s="71"/>
    </row>
    <row r="14" spans="1:12" ht="17.25" thickBot="1">
      <c r="A14" s="69">
        <v>6</v>
      </c>
      <c r="B14" s="84" t="s">
        <v>52</v>
      </c>
      <c r="C14" s="66" t="s">
        <v>63</v>
      </c>
      <c r="D14" s="66" t="s">
        <v>43</v>
      </c>
      <c r="E14" s="66" t="s">
        <v>65</v>
      </c>
      <c r="F14" s="37" t="s">
        <v>44</v>
      </c>
      <c r="G14" s="1">
        <v>150000</v>
      </c>
      <c r="H14" s="38" t="s">
        <v>44</v>
      </c>
      <c r="I14" s="1">
        <v>30000</v>
      </c>
      <c r="J14" s="38" t="s">
        <v>44</v>
      </c>
      <c r="K14" s="1">
        <v>180000</v>
      </c>
      <c r="L14" s="69"/>
    </row>
    <row r="15" spans="1:12" ht="17.25" thickBot="1">
      <c r="A15" s="71"/>
      <c r="B15" s="86"/>
      <c r="C15" s="68"/>
      <c r="D15" s="68"/>
      <c r="E15" s="68"/>
      <c r="F15" s="39" t="s">
        <v>47</v>
      </c>
      <c r="G15" s="40">
        <v>150000</v>
      </c>
      <c r="H15" s="41" t="s">
        <v>47</v>
      </c>
      <c r="I15" s="40">
        <v>30000</v>
      </c>
      <c r="J15" s="42" t="s">
        <v>48</v>
      </c>
      <c r="K15" s="40">
        <v>180000</v>
      </c>
      <c r="L15" s="71"/>
    </row>
    <row r="16" spans="1:12" ht="17.25" thickBot="1">
      <c r="A16" s="69">
        <v>7</v>
      </c>
      <c r="B16" s="84" t="s">
        <v>52</v>
      </c>
      <c r="C16" s="66" t="s">
        <v>66</v>
      </c>
      <c r="D16" s="66" t="s">
        <v>54</v>
      </c>
      <c r="E16" s="66" t="s">
        <v>67</v>
      </c>
      <c r="F16" s="37" t="s">
        <v>44</v>
      </c>
      <c r="G16" s="1">
        <v>590000</v>
      </c>
      <c r="H16" s="38" t="s">
        <v>44</v>
      </c>
      <c r="I16" s="1">
        <v>110000</v>
      </c>
      <c r="J16" s="38" t="s">
        <v>44</v>
      </c>
      <c r="K16" s="1">
        <f>I16+G16</f>
        <v>700000</v>
      </c>
      <c r="L16" s="69"/>
    </row>
    <row r="17" spans="1:12" ht="17.25" thickBot="1">
      <c r="A17" s="70"/>
      <c r="B17" s="85"/>
      <c r="C17" s="67"/>
      <c r="D17" s="67"/>
      <c r="E17" s="67"/>
      <c r="F17" s="37" t="s">
        <v>45</v>
      </c>
      <c r="G17" s="1">
        <v>420000</v>
      </c>
      <c r="H17" s="38" t="s">
        <v>45</v>
      </c>
      <c r="I17" s="1">
        <v>80000</v>
      </c>
      <c r="J17" s="38" t="s">
        <v>45</v>
      </c>
      <c r="K17" s="1">
        <f>I17+G17</f>
        <v>500000</v>
      </c>
      <c r="L17" s="70"/>
    </row>
    <row r="18" spans="1:12" ht="17.25" thickBot="1">
      <c r="A18" s="70"/>
      <c r="B18" s="85"/>
      <c r="C18" s="67"/>
      <c r="D18" s="67"/>
      <c r="E18" s="67"/>
      <c r="F18" s="37" t="s">
        <v>46</v>
      </c>
      <c r="G18" s="1">
        <v>340000</v>
      </c>
      <c r="H18" s="38" t="s">
        <v>46</v>
      </c>
      <c r="I18" s="1">
        <v>60000</v>
      </c>
      <c r="J18" s="38" t="s">
        <v>46</v>
      </c>
      <c r="K18" s="1">
        <f>I18+G18</f>
        <v>400000</v>
      </c>
      <c r="L18" s="70"/>
    </row>
    <row r="19" spans="1:12" ht="17.25" thickBot="1">
      <c r="A19" s="71"/>
      <c r="B19" s="86"/>
      <c r="C19" s="68"/>
      <c r="D19" s="68"/>
      <c r="E19" s="68"/>
      <c r="F19" s="39" t="s">
        <v>47</v>
      </c>
      <c r="G19" s="40">
        <f>SUM(G16:G18)</f>
        <v>1350000</v>
      </c>
      <c r="H19" s="41" t="s">
        <v>47</v>
      </c>
      <c r="I19" s="40">
        <f>SUM(I16:I18)</f>
        <v>250000</v>
      </c>
      <c r="J19" s="42" t="s">
        <v>48</v>
      </c>
      <c r="K19" s="40">
        <f>SUM(K16:K18)</f>
        <v>1600000</v>
      </c>
      <c r="L19" s="71"/>
    </row>
    <row r="20" spans="1:12" ht="17.25" thickBot="1">
      <c r="A20" s="69">
        <v>8</v>
      </c>
      <c r="B20" s="66" t="s">
        <v>68</v>
      </c>
      <c r="C20" s="66" t="s">
        <v>66</v>
      </c>
      <c r="D20" s="66" t="s">
        <v>54</v>
      </c>
      <c r="E20" s="66" t="s">
        <v>69</v>
      </c>
      <c r="F20" s="46" t="s">
        <v>44</v>
      </c>
      <c r="G20" s="2">
        <v>840000</v>
      </c>
      <c r="H20" s="47" t="s">
        <v>44</v>
      </c>
      <c r="I20" s="2">
        <v>160000</v>
      </c>
      <c r="J20" s="47" t="s">
        <v>44</v>
      </c>
      <c r="K20" s="2">
        <v>1000000</v>
      </c>
      <c r="L20" s="69"/>
    </row>
    <row r="21" spans="1:12" ht="17.25" thickBot="1">
      <c r="A21" s="71"/>
      <c r="B21" s="68"/>
      <c r="C21" s="68"/>
      <c r="D21" s="68"/>
      <c r="E21" s="68"/>
      <c r="F21" s="39" t="s">
        <v>47</v>
      </c>
      <c r="G21" s="48">
        <f>SUM(G20)</f>
        <v>840000</v>
      </c>
      <c r="H21" s="41" t="s">
        <v>47</v>
      </c>
      <c r="I21" s="48">
        <f>SUM(I20)</f>
        <v>160000</v>
      </c>
      <c r="J21" s="49" t="s">
        <v>48</v>
      </c>
      <c r="K21" s="48">
        <f>SUM(K20)</f>
        <v>1000000</v>
      </c>
      <c r="L21" s="70"/>
    </row>
    <row r="22" spans="1:12" ht="17.25" thickBot="1">
      <c r="A22" s="69">
        <v>9</v>
      </c>
      <c r="B22" s="66" t="s">
        <v>68</v>
      </c>
      <c r="C22" s="66" t="s">
        <v>66</v>
      </c>
      <c r="D22" s="66" t="s">
        <v>54</v>
      </c>
      <c r="E22" s="66" t="s">
        <v>70</v>
      </c>
      <c r="F22" s="46" t="s">
        <v>44</v>
      </c>
      <c r="G22" s="2">
        <v>170000</v>
      </c>
      <c r="H22" s="47" t="s">
        <v>44</v>
      </c>
      <c r="I22" s="2">
        <v>34000</v>
      </c>
      <c r="J22" s="47" t="s">
        <v>44</v>
      </c>
      <c r="K22" s="2">
        <f>I22+G22</f>
        <v>204000</v>
      </c>
      <c r="L22" s="69"/>
    </row>
    <row r="23" spans="1:12" ht="17.25" thickBot="1">
      <c r="A23" s="70"/>
      <c r="B23" s="108"/>
      <c r="C23" s="108"/>
      <c r="D23" s="108"/>
      <c r="E23" s="108"/>
      <c r="F23" s="46" t="s">
        <v>45</v>
      </c>
      <c r="G23" s="2">
        <v>275000</v>
      </c>
      <c r="H23" s="47" t="s">
        <v>45</v>
      </c>
      <c r="I23" s="2">
        <f>G23*0.2</f>
        <v>55000</v>
      </c>
      <c r="J23" s="47" t="s">
        <v>45</v>
      </c>
      <c r="K23" s="2">
        <f>I23+G23</f>
        <v>330000</v>
      </c>
      <c r="L23" s="70"/>
    </row>
    <row r="24" spans="1:12" ht="17.25" thickBot="1">
      <c r="A24" s="71"/>
      <c r="B24" s="109"/>
      <c r="C24" s="109"/>
      <c r="D24" s="109"/>
      <c r="E24" s="109"/>
      <c r="F24" s="39" t="s">
        <v>47</v>
      </c>
      <c r="G24" s="48">
        <f>SUM(G22:G23)</f>
        <v>445000</v>
      </c>
      <c r="H24" s="41" t="s">
        <v>47</v>
      </c>
      <c r="I24" s="48">
        <f>SUM(I22:I23)</f>
        <v>89000</v>
      </c>
      <c r="J24" s="49" t="s">
        <v>48</v>
      </c>
      <c r="K24" s="48">
        <f>SUM(K22:K23)</f>
        <v>534000</v>
      </c>
      <c r="L24" s="70"/>
    </row>
    <row r="25" spans="1:12" ht="17.25" thickBot="1">
      <c r="A25" s="69">
        <v>10</v>
      </c>
      <c r="B25" s="84" t="s">
        <v>71</v>
      </c>
      <c r="C25" s="66" t="s">
        <v>72</v>
      </c>
      <c r="D25" s="66" t="s">
        <v>49</v>
      </c>
      <c r="E25" s="66" t="s">
        <v>73</v>
      </c>
      <c r="F25" s="37" t="s">
        <v>44</v>
      </c>
      <c r="G25" s="1">
        <v>565000</v>
      </c>
      <c r="H25" s="20" t="s">
        <v>3</v>
      </c>
      <c r="I25" s="1">
        <v>109800</v>
      </c>
      <c r="J25" s="20" t="s">
        <v>3</v>
      </c>
      <c r="K25" s="1">
        <f>G25+I25</f>
        <v>674800</v>
      </c>
      <c r="L25" s="69"/>
    </row>
    <row r="26" spans="1:12" ht="17.25" thickBot="1">
      <c r="A26" s="70"/>
      <c r="B26" s="85"/>
      <c r="C26" s="67"/>
      <c r="D26" s="67"/>
      <c r="E26" s="67"/>
      <c r="F26" s="37" t="s">
        <v>45</v>
      </c>
      <c r="G26" s="1">
        <v>630000</v>
      </c>
      <c r="H26" s="20" t="s">
        <v>4</v>
      </c>
      <c r="I26" s="1">
        <v>126000</v>
      </c>
      <c r="J26" s="20" t="s">
        <v>4</v>
      </c>
      <c r="K26" s="1">
        <f>G26+I26</f>
        <v>756000</v>
      </c>
      <c r="L26" s="70"/>
    </row>
    <row r="27" spans="1:12" ht="17.25" thickBot="1">
      <c r="A27" s="71"/>
      <c r="B27" s="86"/>
      <c r="C27" s="68"/>
      <c r="D27" s="68"/>
      <c r="E27" s="68"/>
      <c r="F27" s="39" t="s">
        <v>47</v>
      </c>
      <c r="G27" s="3">
        <f>SUM(G25:G26)</f>
        <v>1195000</v>
      </c>
      <c r="H27" s="4" t="s">
        <v>0</v>
      </c>
      <c r="I27" s="3">
        <f>SUM(I25:I26)</f>
        <v>235800</v>
      </c>
      <c r="J27" s="5" t="s">
        <v>1</v>
      </c>
      <c r="K27" s="3">
        <f>SUM(K25:K26)</f>
        <v>1430800</v>
      </c>
      <c r="L27" s="71"/>
    </row>
    <row r="28" spans="1:12" ht="17.25" thickBot="1">
      <c r="A28" s="69">
        <v>11</v>
      </c>
      <c r="B28" s="66" t="s">
        <v>74</v>
      </c>
      <c r="C28" s="66" t="s">
        <v>75</v>
      </c>
      <c r="D28" s="66" t="s">
        <v>54</v>
      </c>
      <c r="E28" s="66" t="s">
        <v>76</v>
      </c>
      <c r="F28" s="46" t="s">
        <v>44</v>
      </c>
      <c r="G28" s="2">
        <v>125000</v>
      </c>
      <c r="H28" s="6" t="s">
        <v>3</v>
      </c>
      <c r="I28" s="2">
        <v>25000</v>
      </c>
      <c r="J28" s="6" t="s">
        <v>3</v>
      </c>
      <c r="K28" s="2">
        <f>G28+I28</f>
        <v>150000</v>
      </c>
      <c r="L28" s="69"/>
    </row>
    <row r="29" spans="1:12" ht="17.25" thickBot="1">
      <c r="A29" s="71"/>
      <c r="B29" s="68"/>
      <c r="C29" s="68"/>
      <c r="D29" s="68"/>
      <c r="E29" s="68"/>
      <c r="F29" s="39" t="s">
        <v>47</v>
      </c>
      <c r="G29" s="21">
        <f>SUM(G28:G28)</f>
        <v>125000</v>
      </c>
      <c r="H29" s="4" t="s">
        <v>0</v>
      </c>
      <c r="I29" s="21">
        <f>SUM(I28:I28)</f>
        <v>25000</v>
      </c>
      <c r="J29" s="22" t="s">
        <v>1</v>
      </c>
      <c r="K29" s="21">
        <f>SUM(K28:K28)</f>
        <v>150000</v>
      </c>
      <c r="L29" s="71"/>
    </row>
    <row r="30" spans="1:12" ht="17.25" thickBot="1">
      <c r="A30" s="69">
        <v>12</v>
      </c>
      <c r="B30" s="84" t="s">
        <v>77</v>
      </c>
      <c r="C30" s="66" t="s">
        <v>78</v>
      </c>
      <c r="D30" s="66" t="s">
        <v>54</v>
      </c>
      <c r="E30" s="66" t="s">
        <v>79</v>
      </c>
      <c r="F30" s="37" t="s">
        <v>44</v>
      </c>
      <c r="G30" s="1">
        <v>105000</v>
      </c>
      <c r="H30" s="38" t="s">
        <v>44</v>
      </c>
      <c r="I30" s="1">
        <v>21000</v>
      </c>
      <c r="J30" s="38" t="s">
        <v>44</v>
      </c>
      <c r="K30" s="1">
        <v>126000</v>
      </c>
      <c r="L30" s="69"/>
    </row>
    <row r="31" spans="1:12" ht="17.25" thickBot="1">
      <c r="A31" s="70"/>
      <c r="B31" s="85"/>
      <c r="C31" s="67"/>
      <c r="D31" s="67"/>
      <c r="E31" s="67"/>
      <c r="F31" s="37" t="s">
        <v>45</v>
      </c>
      <c r="G31" s="1">
        <v>95000</v>
      </c>
      <c r="H31" s="38" t="s">
        <v>45</v>
      </c>
      <c r="I31" s="1">
        <v>19000</v>
      </c>
      <c r="J31" s="38" t="s">
        <v>45</v>
      </c>
      <c r="K31" s="1">
        <v>114000</v>
      </c>
      <c r="L31" s="70"/>
    </row>
    <row r="32" spans="1:12" ht="17.25" thickBot="1">
      <c r="A32" s="71"/>
      <c r="B32" s="86"/>
      <c r="C32" s="68"/>
      <c r="D32" s="68"/>
      <c r="E32" s="68"/>
      <c r="F32" s="39" t="s">
        <v>47</v>
      </c>
      <c r="G32" s="40">
        <v>200000</v>
      </c>
      <c r="H32" s="41" t="s">
        <v>47</v>
      </c>
      <c r="I32" s="40">
        <v>40000</v>
      </c>
      <c r="J32" s="42" t="s">
        <v>48</v>
      </c>
      <c r="K32" s="40">
        <v>240000</v>
      </c>
      <c r="L32" s="71"/>
    </row>
    <row r="33" spans="1:12" ht="16.5" customHeight="1">
      <c r="A33" s="69">
        <v>13</v>
      </c>
      <c r="B33" s="84" t="s">
        <v>77</v>
      </c>
      <c r="C33" s="84" t="s">
        <v>80</v>
      </c>
      <c r="D33" s="84" t="s">
        <v>43</v>
      </c>
      <c r="E33" s="84" t="s">
        <v>81</v>
      </c>
      <c r="F33" s="50" t="s">
        <v>44</v>
      </c>
      <c r="G33" s="7">
        <v>40000</v>
      </c>
      <c r="H33" s="51" t="s">
        <v>44</v>
      </c>
      <c r="I33" s="7">
        <v>8000</v>
      </c>
      <c r="J33" s="51" t="s">
        <v>44</v>
      </c>
      <c r="K33" s="7">
        <v>48000</v>
      </c>
      <c r="L33" s="69"/>
    </row>
    <row r="34" spans="1:12" ht="16.5">
      <c r="A34" s="70"/>
      <c r="B34" s="85"/>
      <c r="C34" s="85"/>
      <c r="D34" s="85"/>
      <c r="E34" s="85"/>
      <c r="F34" s="52" t="s">
        <v>82</v>
      </c>
      <c r="G34" s="53">
        <v>40000</v>
      </c>
      <c r="H34" s="54" t="s">
        <v>83</v>
      </c>
      <c r="I34" s="55">
        <v>8000</v>
      </c>
      <c r="J34" s="54" t="s">
        <v>83</v>
      </c>
      <c r="K34" s="56">
        <v>48000</v>
      </c>
      <c r="L34" s="107"/>
    </row>
    <row r="35" spans="1:12" ht="17.25" thickBot="1">
      <c r="A35" s="70"/>
      <c r="B35" s="85"/>
      <c r="C35" s="85"/>
      <c r="D35" s="85"/>
      <c r="E35" s="85"/>
      <c r="F35" s="57" t="s">
        <v>84</v>
      </c>
      <c r="G35" s="58">
        <v>40000</v>
      </c>
      <c r="H35" s="57" t="s">
        <v>84</v>
      </c>
      <c r="I35" s="58">
        <v>8000</v>
      </c>
      <c r="J35" s="57" t="s">
        <v>84</v>
      </c>
      <c r="K35" s="58">
        <v>48000</v>
      </c>
      <c r="L35" s="71"/>
    </row>
    <row r="36" spans="1:12" ht="17.25" thickBot="1">
      <c r="A36" s="71">
        <v>3</v>
      </c>
      <c r="B36" s="86"/>
      <c r="C36" s="86"/>
      <c r="D36" s="86"/>
      <c r="E36" s="86"/>
      <c r="F36" s="39" t="s">
        <v>47</v>
      </c>
      <c r="G36" s="48">
        <v>120000</v>
      </c>
      <c r="H36" s="41" t="s">
        <v>47</v>
      </c>
      <c r="I36" s="48">
        <v>24000</v>
      </c>
      <c r="J36" s="49" t="s">
        <v>48</v>
      </c>
      <c r="K36" s="48">
        <v>144000</v>
      </c>
      <c r="L36" s="43"/>
    </row>
    <row r="37" spans="1:12" ht="17.25" customHeight="1" thickBot="1">
      <c r="A37" s="69">
        <v>14</v>
      </c>
      <c r="B37" s="84" t="s">
        <v>85</v>
      </c>
      <c r="C37" s="66" t="s">
        <v>86</v>
      </c>
      <c r="D37" s="66" t="s">
        <v>43</v>
      </c>
      <c r="E37" s="66" t="s">
        <v>87</v>
      </c>
      <c r="F37" s="37" t="s">
        <v>44</v>
      </c>
      <c r="G37" s="1">
        <v>60828</v>
      </c>
      <c r="H37" s="38" t="s">
        <v>44</v>
      </c>
      <c r="I37" s="1">
        <v>12166</v>
      </c>
      <c r="J37" s="38" t="s">
        <v>44</v>
      </c>
      <c r="K37" s="1">
        <f>G37+I37</f>
        <v>72994</v>
      </c>
      <c r="L37" s="69"/>
    </row>
    <row r="38" spans="1:12" ht="17.25" thickBot="1">
      <c r="A38" s="70"/>
      <c r="B38" s="85"/>
      <c r="C38" s="67"/>
      <c r="D38" s="67"/>
      <c r="E38" s="67"/>
      <c r="F38" s="37" t="s">
        <v>45</v>
      </c>
      <c r="G38" s="1">
        <v>45825</v>
      </c>
      <c r="H38" s="38" t="s">
        <v>45</v>
      </c>
      <c r="I38" s="1">
        <v>9165</v>
      </c>
      <c r="J38" s="38" t="s">
        <v>45</v>
      </c>
      <c r="K38" s="1">
        <f>G38+I38</f>
        <v>54990</v>
      </c>
      <c r="L38" s="70"/>
    </row>
    <row r="39" spans="1:12" ht="17.25" thickBot="1">
      <c r="A39" s="70"/>
      <c r="B39" s="85"/>
      <c r="C39" s="67"/>
      <c r="D39" s="67"/>
      <c r="E39" s="67"/>
      <c r="F39" s="37" t="s">
        <v>46</v>
      </c>
      <c r="G39" s="1">
        <v>39999</v>
      </c>
      <c r="H39" s="38" t="s">
        <v>46</v>
      </c>
      <c r="I39" s="1">
        <v>8001</v>
      </c>
      <c r="J39" s="38" t="s">
        <v>46</v>
      </c>
      <c r="K39" s="1">
        <f>G39+I39</f>
        <v>48000</v>
      </c>
      <c r="L39" s="70"/>
    </row>
    <row r="40" spans="1:12" ht="16.5" customHeight="1" thickBot="1">
      <c r="A40" s="71"/>
      <c r="B40" s="86"/>
      <c r="C40" s="68"/>
      <c r="D40" s="68"/>
      <c r="E40" s="68"/>
      <c r="F40" s="18" t="s">
        <v>0</v>
      </c>
      <c r="G40" s="3">
        <f>SUM(G37:G39)</f>
        <v>146652</v>
      </c>
      <c r="H40" s="4" t="s">
        <v>0</v>
      </c>
      <c r="I40" s="3">
        <f>SUM(I37:I39)</f>
        <v>29332</v>
      </c>
      <c r="J40" s="5" t="s">
        <v>1</v>
      </c>
      <c r="K40" s="3">
        <f>SUM(K37:K39)</f>
        <v>175984</v>
      </c>
      <c r="L40" s="71"/>
    </row>
    <row r="41" spans="1:12" ht="18.75" customHeight="1" thickBot="1">
      <c r="A41" s="105">
        <v>15</v>
      </c>
      <c r="B41" s="84" t="s">
        <v>88</v>
      </c>
      <c r="C41" s="66" t="s">
        <v>89</v>
      </c>
      <c r="D41" s="66" t="s">
        <v>54</v>
      </c>
      <c r="E41" s="66" t="s">
        <v>90</v>
      </c>
      <c r="F41" s="37" t="s">
        <v>91</v>
      </c>
      <c r="G41" s="59">
        <v>45000</v>
      </c>
      <c r="H41" s="38" t="s">
        <v>91</v>
      </c>
      <c r="I41" s="59">
        <v>9000</v>
      </c>
      <c r="J41" s="38" t="s">
        <v>91</v>
      </c>
      <c r="K41" s="59">
        <v>54000</v>
      </c>
      <c r="L41" s="105"/>
    </row>
    <row r="42" spans="1:12" ht="53.25" customHeight="1" thickBot="1">
      <c r="A42" s="106"/>
      <c r="B42" s="86"/>
      <c r="C42" s="68"/>
      <c r="D42" s="68"/>
      <c r="E42" s="68"/>
      <c r="F42" s="39" t="s">
        <v>47</v>
      </c>
      <c r="G42" s="60">
        <v>45000</v>
      </c>
      <c r="H42" s="41" t="s">
        <v>47</v>
      </c>
      <c r="I42" s="60">
        <v>9000</v>
      </c>
      <c r="J42" s="42" t="s">
        <v>48</v>
      </c>
      <c r="K42" s="60">
        <v>54000</v>
      </c>
      <c r="L42" s="106"/>
    </row>
    <row r="43" spans="1:12" ht="17.25" thickBot="1">
      <c r="A43" s="69"/>
      <c r="B43" s="102"/>
      <c r="C43" s="75"/>
      <c r="D43" s="72"/>
      <c r="E43" s="78" t="s">
        <v>92</v>
      </c>
      <c r="F43" s="37" t="s">
        <v>44</v>
      </c>
      <c r="G43" s="1">
        <f>G4+G6+G8+G10+G12+G14+G16+G20+G22+G25+G28+G30+G33+G37+G41</f>
        <v>5012828</v>
      </c>
      <c r="H43" s="38" t="s">
        <v>44</v>
      </c>
      <c r="I43" s="1">
        <f>I4+I6+I8+I10+I12+I14+I16+I20+I22+I25+I28+I30+I33+I37+I41</f>
        <v>974966</v>
      </c>
      <c r="J43" s="38" t="s">
        <v>44</v>
      </c>
      <c r="K43" s="1">
        <f>K4+K6+K8+K10+K12+K14+K16+K20+K22+K25+K28+K30+K33+K37+K41</f>
        <v>5987794</v>
      </c>
      <c r="L43" s="72"/>
    </row>
    <row r="44" spans="1:12" ht="17.25" thickBot="1">
      <c r="A44" s="70"/>
      <c r="B44" s="103"/>
      <c r="C44" s="76"/>
      <c r="D44" s="73"/>
      <c r="E44" s="79"/>
      <c r="F44" s="37" t="s">
        <v>45</v>
      </c>
      <c r="G44" s="1">
        <f>G17+G23+G26+G31+G34+G38</f>
        <v>1505825</v>
      </c>
      <c r="H44" s="38" t="s">
        <v>45</v>
      </c>
      <c r="I44" s="1">
        <f>I17+I23+I26+I31+I34+I38</f>
        <v>297165</v>
      </c>
      <c r="J44" s="38" t="s">
        <v>45</v>
      </c>
      <c r="K44" s="1">
        <f>K17+K23+K26+K31+K34+K38</f>
        <v>1802990</v>
      </c>
      <c r="L44" s="73"/>
    </row>
    <row r="45" spans="1:12" ht="17.25" thickBot="1">
      <c r="A45" s="70"/>
      <c r="B45" s="103"/>
      <c r="C45" s="76"/>
      <c r="D45" s="73"/>
      <c r="E45" s="79"/>
      <c r="F45" s="37" t="s">
        <v>46</v>
      </c>
      <c r="G45" s="1">
        <f>G18+G35+G39</f>
        <v>419999</v>
      </c>
      <c r="H45" s="38" t="s">
        <v>46</v>
      </c>
      <c r="I45" s="1">
        <f>I18+I35+I39</f>
        <v>76001</v>
      </c>
      <c r="J45" s="38" t="s">
        <v>46</v>
      </c>
      <c r="K45" s="1">
        <f>K18+K35+K39</f>
        <v>496000</v>
      </c>
      <c r="L45" s="73"/>
    </row>
    <row r="46" spans="1:12" ht="27" customHeight="1" thickBot="1">
      <c r="A46" s="71"/>
      <c r="B46" s="104"/>
      <c r="C46" s="77"/>
      <c r="D46" s="74"/>
      <c r="E46" s="80"/>
      <c r="F46" s="44" t="s">
        <v>48</v>
      </c>
      <c r="G46" s="3">
        <f>SUM(G43:G45)</f>
        <v>6938652</v>
      </c>
      <c r="H46" s="41" t="s">
        <v>47</v>
      </c>
      <c r="I46" s="3">
        <f>SUM(I43:I45)</f>
        <v>1348132</v>
      </c>
      <c r="J46" s="45" t="s">
        <v>48</v>
      </c>
      <c r="K46" s="3">
        <f>SUM(K43:K45)</f>
        <v>8286784</v>
      </c>
      <c r="L46" s="74"/>
    </row>
  </sheetData>
  <sheetProtection/>
  <mergeCells count="99">
    <mergeCell ref="D4:D5"/>
    <mergeCell ref="E4:E5"/>
    <mergeCell ref="F3:G3"/>
    <mergeCell ref="H3:I3"/>
    <mergeCell ref="J3:K3"/>
    <mergeCell ref="L4:L5"/>
    <mergeCell ref="A6:A7"/>
    <mergeCell ref="B6:B7"/>
    <mergeCell ref="C6:C7"/>
    <mergeCell ref="D6:D7"/>
    <mergeCell ref="E6:E7"/>
    <mergeCell ref="L6:L7"/>
    <mergeCell ref="A4:A5"/>
    <mergeCell ref="B4:B5"/>
    <mergeCell ref="C4:C5"/>
    <mergeCell ref="A8:A9"/>
    <mergeCell ref="B8:B9"/>
    <mergeCell ref="C8:C9"/>
    <mergeCell ref="D8:D9"/>
    <mergeCell ref="E8:E9"/>
    <mergeCell ref="L8:L9"/>
    <mergeCell ref="A10:A11"/>
    <mergeCell ref="B10:B11"/>
    <mergeCell ref="C10:C11"/>
    <mergeCell ref="D10:D11"/>
    <mergeCell ref="E10:E11"/>
    <mergeCell ref="L10:L11"/>
    <mergeCell ref="A12:A13"/>
    <mergeCell ref="B12:B13"/>
    <mergeCell ref="C12:C13"/>
    <mergeCell ref="D12:D13"/>
    <mergeCell ref="E12:E13"/>
    <mergeCell ref="L12:L13"/>
    <mergeCell ref="A14:A15"/>
    <mergeCell ref="B14:B15"/>
    <mergeCell ref="C14:C15"/>
    <mergeCell ref="D14:D15"/>
    <mergeCell ref="E14:E15"/>
    <mergeCell ref="L14:L15"/>
    <mergeCell ref="A16:A19"/>
    <mergeCell ref="B16:B19"/>
    <mergeCell ref="C16:C19"/>
    <mergeCell ref="D16:D19"/>
    <mergeCell ref="E16:E19"/>
    <mergeCell ref="L16:L19"/>
    <mergeCell ref="A20:A21"/>
    <mergeCell ref="B20:B21"/>
    <mergeCell ref="C20:C21"/>
    <mergeCell ref="D20:D21"/>
    <mergeCell ref="E20:E21"/>
    <mergeCell ref="L20:L21"/>
    <mergeCell ref="A22:A24"/>
    <mergeCell ref="B22:B24"/>
    <mergeCell ref="C22:C24"/>
    <mergeCell ref="D22:D24"/>
    <mergeCell ref="E22:E24"/>
    <mergeCell ref="L22:L24"/>
    <mergeCell ref="A25:A27"/>
    <mergeCell ref="B25:B27"/>
    <mergeCell ref="C25:C27"/>
    <mergeCell ref="D25:D27"/>
    <mergeCell ref="E25:E27"/>
    <mergeCell ref="L25:L27"/>
    <mergeCell ref="A28:A29"/>
    <mergeCell ref="B28:B29"/>
    <mergeCell ref="C28:C29"/>
    <mergeCell ref="D28:D29"/>
    <mergeCell ref="E28:E29"/>
    <mergeCell ref="L28:L29"/>
    <mergeCell ref="A30:A32"/>
    <mergeCell ref="B30:B32"/>
    <mergeCell ref="C30:C32"/>
    <mergeCell ref="D30:D32"/>
    <mergeCell ref="E30:E32"/>
    <mergeCell ref="L30:L32"/>
    <mergeCell ref="A33:A36"/>
    <mergeCell ref="B33:B36"/>
    <mergeCell ref="C33:C36"/>
    <mergeCell ref="D33:D36"/>
    <mergeCell ref="E33:E36"/>
    <mergeCell ref="L33:L35"/>
    <mergeCell ref="A37:A40"/>
    <mergeCell ref="B37:B40"/>
    <mergeCell ref="C37:C40"/>
    <mergeCell ref="D37:D40"/>
    <mergeCell ref="E37:E40"/>
    <mergeCell ref="L37:L40"/>
    <mergeCell ref="A41:A42"/>
    <mergeCell ref="B41:B42"/>
    <mergeCell ref="C41:C42"/>
    <mergeCell ref="D41:D42"/>
    <mergeCell ref="E41:E42"/>
    <mergeCell ref="L41:L42"/>
    <mergeCell ref="A43:A46"/>
    <mergeCell ref="B43:B46"/>
    <mergeCell ref="C43:C46"/>
    <mergeCell ref="D43:D46"/>
    <mergeCell ref="E43:E46"/>
    <mergeCell ref="L43:L4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5"/>
  <sheetViews>
    <sheetView zoomScalePageLayoutView="0" workbookViewId="0" topLeftCell="A1">
      <selection activeCell="F24" sqref="F24"/>
    </sheetView>
  </sheetViews>
  <sheetFormatPr defaultColWidth="9.00390625" defaultRowHeight="16.5"/>
  <cols>
    <col min="1" max="1" width="4.50390625" style="0" customWidth="1"/>
    <col min="2" max="2" width="11.125" style="0" customWidth="1"/>
    <col min="4" max="4" width="10.375" style="0" customWidth="1"/>
    <col min="5" max="5" width="33.625" style="0" customWidth="1"/>
    <col min="6" max="6" width="7.25390625" style="0" customWidth="1"/>
    <col min="7" max="7" width="12.625" style="0" customWidth="1"/>
    <col min="8" max="8" width="7.25390625" style="0" customWidth="1"/>
    <col min="9" max="9" width="12.25390625" style="0" customWidth="1"/>
    <col min="10" max="10" width="7.00390625" style="0" customWidth="1"/>
    <col min="11" max="11" width="12.75390625" style="0" customWidth="1"/>
    <col min="12" max="12" width="9.75390625" style="0" customWidth="1"/>
  </cols>
  <sheetData>
    <row r="1" spans="1:11" ht="25.5">
      <c r="A1" s="34" t="s">
        <v>32</v>
      </c>
      <c r="K1" s="35" t="s">
        <v>33</v>
      </c>
    </row>
    <row r="2" ht="20.25" thickBot="1">
      <c r="A2" s="35" t="s">
        <v>93</v>
      </c>
    </row>
    <row r="3" spans="1:12" ht="39.75" thickBot="1">
      <c r="A3" s="36" t="s">
        <v>34</v>
      </c>
      <c r="B3" s="36" t="s">
        <v>35</v>
      </c>
      <c r="C3" s="36" t="s">
        <v>36</v>
      </c>
      <c r="D3" s="36" t="s">
        <v>37</v>
      </c>
      <c r="E3" s="36" t="s">
        <v>38</v>
      </c>
      <c r="F3" s="81" t="s">
        <v>39</v>
      </c>
      <c r="G3" s="82"/>
      <c r="H3" s="83" t="s">
        <v>40</v>
      </c>
      <c r="I3" s="82"/>
      <c r="J3" s="81" t="s">
        <v>41</v>
      </c>
      <c r="K3" s="82"/>
      <c r="L3" s="36" t="s">
        <v>42</v>
      </c>
    </row>
    <row r="4" spans="1:12" ht="17.25" thickBot="1">
      <c r="A4" s="69">
        <v>1</v>
      </c>
      <c r="B4" s="84" t="s">
        <v>94</v>
      </c>
      <c r="C4" s="66" t="s">
        <v>95</v>
      </c>
      <c r="D4" s="66" t="s">
        <v>54</v>
      </c>
      <c r="E4" s="66" t="s">
        <v>96</v>
      </c>
      <c r="F4" s="37" t="s">
        <v>44</v>
      </c>
      <c r="G4" s="1">
        <v>275000</v>
      </c>
      <c r="H4" s="38" t="s">
        <v>44</v>
      </c>
      <c r="I4" s="1">
        <v>55000</v>
      </c>
      <c r="J4" s="38" t="s">
        <v>44</v>
      </c>
      <c r="K4" s="1">
        <v>330000</v>
      </c>
      <c r="L4" s="69"/>
    </row>
    <row r="5" spans="1:12" ht="17.25" thickBot="1">
      <c r="A5" s="70"/>
      <c r="B5" s="85"/>
      <c r="C5" s="67"/>
      <c r="D5" s="67"/>
      <c r="E5" s="67"/>
      <c r="F5" s="37" t="s">
        <v>45</v>
      </c>
      <c r="G5" s="1">
        <v>0</v>
      </c>
      <c r="H5" s="38" t="s">
        <v>45</v>
      </c>
      <c r="I5" s="1">
        <v>0</v>
      </c>
      <c r="J5" s="38" t="s">
        <v>45</v>
      </c>
      <c r="K5" s="1">
        <v>0</v>
      </c>
      <c r="L5" s="70"/>
    </row>
    <row r="6" spans="1:12" ht="17.25" thickBot="1">
      <c r="A6" s="70"/>
      <c r="B6" s="85"/>
      <c r="C6" s="67"/>
      <c r="D6" s="67"/>
      <c r="E6" s="67"/>
      <c r="F6" s="37" t="s">
        <v>46</v>
      </c>
      <c r="G6" s="1">
        <v>0</v>
      </c>
      <c r="H6" s="38" t="s">
        <v>46</v>
      </c>
      <c r="I6" s="1">
        <v>0</v>
      </c>
      <c r="J6" s="38" t="s">
        <v>46</v>
      </c>
      <c r="K6" s="1">
        <v>0</v>
      </c>
      <c r="L6" s="70"/>
    </row>
    <row r="7" spans="1:12" ht="17.25" thickBot="1">
      <c r="A7" s="71"/>
      <c r="B7" s="86"/>
      <c r="C7" s="68"/>
      <c r="D7" s="68"/>
      <c r="E7" s="68"/>
      <c r="F7" s="39" t="s">
        <v>47</v>
      </c>
      <c r="G7" s="40">
        <v>275000</v>
      </c>
      <c r="H7" s="41" t="s">
        <v>47</v>
      </c>
      <c r="I7" s="40">
        <v>55000</v>
      </c>
      <c r="J7" s="42" t="s">
        <v>48</v>
      </c>
      <c r="K7" s="40">
        <v>330000</v>
      </c>
      <c r="L7" s="71"/>
    </row>
    <row r="8" spans="1:12" ht="17.25" thickBot="1">
      <c r="A8" s="69">
        <v>2</v>
      </c>
      <c r="B8" s="66" t="s">
        <v>97</v>
      </c>
      <c r="C8" s="66" t="s">
        <v>98</v>
      </c>
      <c r="D8" s="66" t="s">
        <v>54</v>
      </c>
      <c r="E8" s="66" t="s">
        <v>99</v>
      </c>
      <c r="F8" s="46" t="s">
        <v>44</v>
      </c>
      <c r="G8" s="1">
        <v>666667</v>
      </c>
      <c r="H8" s="47" t="s">
        <v>44</v>
      </c>
      <c r="I8" s="1">
        <v>133333</v>
      </c>
      <c r="J8" s="47" t="s">
        <v>44</v>
      </c>
      <c r="K8" s="1">
        <v>800000</v>
      </c>
      <c r="L8" s="69"/>
    </row>
    <row r="9" spans="1:12" ht="17.25" thickBot="1">
      <c r="A9" s="70"/>
      <c r="B9" s="67"/>
      <c r="C9" s="67"/>
      <c r="D9" s="67"/>
      <c r="E9" s="76"/>
      <c r="F9" s="46" t="s">
        <v>45</v>
      </c>
      <c r="G9" s="1">
        <v>570000</v>
      </c>
      <c r="H9" s="47" t="s">
        <v>45</v>
      </c>
      <c r="I9" s="1">
        <v>110000</v>
      </c>
      <c r="J9" s="47" t="s">
        <v>45</v>
      </c>
      <c r="K9" s="1">
        <v>680000</v>
      </c>
      <c r="L9" s="70"/>
    </row>
    <row r="10" spans="1:12" ht="17.25" thickBot="1">
      <c r="A10" s="70"/>
      <c r="B10" s="67"/>
      <c r="C10" s="67"/>
      <c r="D10" s="67"/>
      <c r="E10" s="76"/>
      <c r="F10" s="46" t="s">
        <v>100</v>
      </c>
      <c r="G10" s="1"/>
      <c r="H10" s="47" t="s">
        <v>100</v>
      </c>
      <c r="I10" s="1"/>
      <c r="J10" s="47" t="s">
        <v>100</v>
      </c>
      <c r="K10" s="1"/>
      <c r="L10" s="71"/>
    </row>
    <row r="11" spans="1:12" ht="17.25" thickBot="1">
      <c r="A11" s="71"/>
      <c r="B11" s="68"/>
      <c r="C11" s="68"/>
      <c r="D11" s="68"/>
      <c r="E11" s="77"/>
      <c r="F11" s="39" t="s">
        <v>47</v>
      </c>
      <c r="G11" s="3">
        <v>1236667</v>
      </c>
      <c r="H11" s="41" t="s">
        <v>47</v>
      </c>
      <c r="I11" s="3">
        <v>243333</v>
      </c>
      <c r="J11" s="49" t="s">
        <v>48</v>
      </c>
      <c r="K11" s="3">
        <v>1480000</v>
      </c>
      <c r="L11" s="43"/>
    </row>
    <row r="12" spans="1:12" ht="17.25" thickBot="1">
      <c r="A12" s="69"/>
      <c r="B12" s="72"/>
      <c r="C12" s="75"/>
      <c r="D12" s="72"/>
      <c r="E12" s="78" t="s">
        <v>50</v>
      </c>
      <c r="F12" s="37" t="s">
        <v>44</v>
      </c>
      <c r="G12" s="1">
        <f>SUM(G4+G8)</f>
        <v>941667</v>
      </c>
      <c r="H12" s="38" t="s">
        <v>44</v>
      </c>
      <c r="I12" s="1">
        <f>SUM(I4+I8)</f>
        <v>188333</v>
      </c>
      <c r="J12" s="38" t="s">
        <v>44</v>
      </c>
      <c r="K12" s="1">
        <f>SUM(K4+K8)</f>
        <v>1130000</v>
      </c>
      <c r="L12" s="72"/>
    </row>
    <row r="13" spans="1:12" ht="17.25" thickBot="1">
      <c r="A13" s="70"/>
      <c r="B13" s="73"/>
      <c r="C13" s="76"/>
      <c r="D13" s="73"/>
      <c r="E13" s="79"/>
      <c r="F13" s="37" t="s">
        <v>45</v>
      </c>
      <c r="G13" s="1">
        <f>SUM(G5+G9)</f>
        <v>570000</v>
      </c>
      <c r="H13" s="38" t="s">
        <v>45</v>
      </c>
      <c r="I13" s="1">
        <f>SUM(I5+I9)</f>
        <v>110000</v>
      </c>
      <c r="J13" s="38" t="s">
        <v>45</v>
      </c>
      <c r="K13" s="1">
        <f>SUM(K5+K9)</f>
        <v>680000</v>
      </c>
      <c r="L13" s="73"/>
    </row>
    <row r="14" spans="1:12" ht="17.25" thickBot="1">
      <c r="A14" s="70"/>
      <c r="B14" s="73"/>
      <c r="C14" s="76"/>
      <c r="D14" s="73"/>
      <c r="E14" s="79"/>
      <c r="F14" s="37" t="s">
        <v>46</v>
      </c>
      <c r="G14" s="1">
        <f>SUM(G6+G10)</f>
        <v>0</v>
      </c>
      <c r="H14" s="38" t="s">
        <v>46</v>
      </c>
      <c r="I14" s="1"/>
      <c r="J14" s="38" t="s">
        <v>46</v>
      </c>
      <c r="K14" s="1"/>
      <c r="L14" s="73"/>
    </row>
    <row r="15" spans="1:12" ht="17.25" thickBot="1">
      <c r="A15" s="71"/>
      <c r="B15" s="74"/>
      <c r="C15" s="77"/>
      <c r="D15" s="74"/>
      <c r="E15" s="80"/>
      <c r="F15" s="44" t="s">
        <v>48</v>
      </c>
      <c r="G15" s="61">
        <f>SUM(G7+G11)</f>
        <v>1511667</v>
      </c>
      <c r="H15" s="41" t="s">
        <v>47</v>
      </c>
      <c r="I15" s="3">
        <f>SUM(I7+I11)</f>
        <v>298333</v>
      </c>
      <c r="J15" s="45" t="s">
        <v>48</v>
      </c>
      <c r="K15" s="3">
        <f>SUM(K7+K11)</f>
        <v>1810000</v>
      </c>
      <c r="L15" s="74"/>
    </row>
  </sheetData>
  <sheetProtection/>
  <mergeCells count="21">
    <mergeCell ref="A4:A7"/>
    <mergeCell ref="B4:B7"/>
    <mergeCell ref="C4:C7"/>
    <mergeCell ref="D4:D7"/>
    <mergeCell ref="E4:E7"/>
    <mergeCell ref="C12:C15"/>
    <mergeCell ref="D12:D15"/>
    <mergeCell ref="E12:E15"/>
    <mergeCell ref="F3:G3"/>
    <mergeCell ref="H3:I3"/>
    <mergeCell ref="J3:K3"/>
    <mergeCell ref="L12:L15"/>
    <mergeCell ref="L8:L10"/>
    <mergeCell ref="L4:L7"/>
    <mergeCell ref="A8:A11"/>
    <mergeCell ref="B8:B11"/>
    <mergeCell ref="C8:C11"/>
    <mergeCell ref="D8:D11"/>
    <mergeCell ref="E8:E11"/>
    <mergeCell ref="A12:A15"/>
    <mergeCell ref="B12:B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I18" sqref="I18:I21"/>
    </sheetView>
  </sheetViews>
  <sheetFormatPr defaultColWidth="9.00390625" defaultRowHeight="16.5"/>
  <cols>
    <col min="1" max="3" width="9.00390625" style="15" customWidth="1"/>
    <col min="4" max="4" width="12.375" style="15" customWidth="1"/>
    <col min="5" max="5" width="9.00390625" style="15" customWidth="1"/>
    <col min="6" max="6" width="11.875" style="15" customWidth="1"/>
    <col min="7" max="7" width="9.00390625" style="15" customWidth="1"/>
    <col min="8" max="8" width="12.00390625" style="15" customWidth="1"/>
    <col min="9" max="16384" width="9.00390625" style="15" customWidth="1"/>
  </cols>
  <sheetData>
    <row r="1" spans="1:9" ht="42.75" customHeight="1">
      <c r="A1" s="12" t="s">
        <v>21</v>
      </c>
      <c r="B1" s="12" t="s">
        <v>22</v>
      </c>
      <c r="C1" s="110" t="s">
        <v>23</v>
      </c>
      <c r="D1" s="110"/>
      <c r="E1" s="110" t="s">
        <v>24</v>
      </c>
      <c r="F1" s="110"/>
      <c r="G1" s="110" t="s">
        <v>25</v>
      </c>
      <c r="H1" s="110"/>
      <c r="I1" s="26" t="s">
        <v>26</v>
      </c>
    </row>
    <row r="2" spans="1:9" ht="16.5">
      <c r="A2" s="111" t="s">
        <v>27</v>
      </c>
      <c r="B2" s="116">
        <v>1</v>
      </c>
      <c r="C2" s="11" t="s">
        <v>3</v>
      </c>
      <c r="D2" s="9">
        <f>'師範學院'!G8</f>
        <v>815000</v>
      </c>
      <c r="E2" s="27" t="s">
        <v>3</v>
      </c>
      <c r="F2" s="9">
        <f>'師範學院'!I4</f>
        <v>163000</v>
      </c>
      <c r="G2" s="27" t="s">
        <v>3</v>
      </c>
      <c r="H2" s="9">
        <f>'師範學院'!K8</f>
        <v>978000</v>
      </c>
      <c r="I2" s="28">
        <f>F2/D2</f>
        <v>0.2</v>
      </c>
    </row>
    <row r="3" spans="1:9" ht="16.5">
      <c r="A3" s="111"/>
      <c r="B3" s="116"/>
      <c r="C3" s="11" t="s">
        <v>4</v>
      </c>
      <c r="D3" s="65">
        <f>'師範學院'!G9</f>
        <v>700000</v>
      </c>
      <c r="E3" s="27" t="s">
        <v>4</v>
      </c>
      <c r="F3" s="65">
        <f>'師範學院'!I9</f>
        <v>140000</v>
      </c>
      <c r="G3" s="27" t="s">
        <v>4</v>
      </c>
      <c r="H3" s="65">
        <f>'師範學院'!K9</f>
        <v>840000</v>
      </c>
      <c r="I3" s="28">
        <f>F3/D3</f>
        <v>0.2</v>
      </c>
    </row>
    <row r="4" spans="1:9" ht="16.5">
      <c r="A4" s="111"/>
      <c r="B4" s="116"/>
      <c r="C4" s="11" t="s">
        <v>5</v>
      </c>
      <c r="D4" s="65">
        <f>'師範學院'!G10</f>
        <v>0</v>
      </c>
      <c r="E4" s="27" t="s">
        <v>5</v>
      </c>
      <c r="F4" s="65">
        <f>'師範學院'!I10</f>
        <v>0</v>
      </c>
      <c r="G4" s="27" t="s">
        <v>5</v>
      </c>
      <c r="H4" s="65">
        <f>'師範學院'!K10</f>
        <v>0</v>
      </c>
      <c r="I4" s="28">
        <v>0</v>
      </c>
    </row>
    <row r="5" spans="1:9" ht="16.5">
      <c r="A5" s="111"/>
      <c r="B5" s="116"/>
      <c r="C5" s="29" t="s">
        <v>1</v>
      </c>
      <c r="D5" s="10">
        <f>SUM(D2:D4)</f>
        <v>1515000</v>
      </c>
      <c r="E5" s="30" t="s">
        <v>16</v>
      </c>
      <c r="F5" s="10">
        <f>SUM(F2:F4)</f>
        <v>303000</v>
      </c>
      <c r="G5" s="31" t="s">
        <v>1</v>
      </c>
      <c r="H5" s="10">
        <f>SUM(H2:H4)</f>
        <v>1818000</v>
      </c>
      <c r="I5" s="28">
        <f aca="true" t="shared" si="0" ref="I5:I21">F5/D5</f>
        <v>0.2</v>
      </c>
    </row>
    <row r="6" spans="1:9" ht="16.5">
      <c r="A6" s="111" t="s">
        <v>28</v>
      </c>
      <c r="B6" s="112">
        <v>4</v>
      </c>
      <c r="C6" s="32" t="s">
        <v>3</v>
      </c>
      <c r="D6" s="25">
        <f>'農學院'!G20</f>
        <v>924667</v>
      </c>
      <c r="E6" s="33" t="s">
        <v>3</v>
      </c>
      <c r="F6" s="25">
        <f>'農學院'!I20</f>
        <v>184933</v>
      </c>
      <c r="G6" s="33" t="s">
        <v>3</v>
      </c>
      <c r="H6" s="25">
        <f>'農學院'!K20</f>
        <v>1109600</v>
      </c>
      <c r="I6" s="62">
        <f t="shared" si="0"/>
        <v>0.19999956741183583</v>
      </c>
    </row>
    <row r="7" spans="1:9" ht="16.5">
      <c r="A7" s="111"/>
      <c r="B7" s="112"/>
      <c r="C7" s="11" t="s">
        <v>4</v>
      </c>
      <c r="D7" s="9">
        <f>'農學院'!G21</f>
        <v>642500</v>
      </c>
      <c r="E7" s="27" t="s">
        <v>4</v>
      </c>
      <c r="F7" s="9">
        <f>'農學院'!I21</f>
        <v>128500</v>
      </c>
      <c r="G7" s="27" t="s">
        <v>4</v>
      </c>
      <c r="H7" s="9">
        <f>'農學院'!K21</f>
        <v>771000</v>
      </c>
      <c r="I7" s="62">
        <f t="shared" si="0"/>
        <v>0.2</v>
      </c>
    </row>
    <row r="8" spans="1:9" ht="16.5">
      <c r="A8" s="111"/>
      <c r="B8" s="112"/>
      <c r="C8" s="11" t="s">
        <v>5</v>
      </c>
      <c r="D8" s="9">
        <f>'農學院'!G22</f>
        <v>218833</v>
      </c>
      <c r="E8" s="27" t="s">
        <v>5</v>
      </c>
      <c r="F8" s="9">
        <f>'農學院'!I22</f>
        <v>43767</v>
      </c>
      <c r="G8" s="27" t="s">
        <v>5</v>
      </c>
      <c r="H8" s="9">
        <f>'農學院'!K22</f>
        <v>262600</v>
      </c>
      <c r="I8" s="28">
        <f t="shared" si="0"/>
        <v>0.20000182787787948</v>
      </c>
    </row>
    <row r="9" spans="1:9" ht="16.5">
      <c r="A9" s="111"/>
      <c r="B9" s="112"/>
      <c r="C9" s="29" t="s">
        <v>1</v>
      </c>
      <c r="D9" s="10">
        <f>SUM(D6:D8)</f>
        <v>1786000</v>
      </c>
      <c r="E9" s="30" t="s">
        <v>16</v>
      </c>
      <c r="F9" s="10">
        <f>SUM(F6:F8)</f>
        <v>357200</v>
      </c>
      <c r="G9" s="31" t="s">
        <v>1</v>
      </c>
      <c r="H9" s="10">
        <f>SUM(H6:H8)</f>
        <v>2143200</v>
      </c>
      <c r="I9" s="28">
        <f t="shared" si="0"/>
        <v>0.2</v>
      </c>
    </row>
    <row r="10" spans="1:9" ht="16.5">
      <c r="A10" s="111" t="s">
        <v>29</v>
      </c>
      <c r="B10" s="112">
        <v>15</v>
      </c>
      <c r="C10" s="11" t="s">
        <v>3</v>
      </c>
      <c r="D10" s="9">
        <f>'理工學院'!G43</f>
        <v>5012828</v>
      </c>
      <c r="E10" s="27" t="s">
        <v>3</v>
      </c>
      <c r="F10" s="9">
        <f>'理工學院'!I43</f>
        <v>974966</v>
      </c>
      <c r="G10" s="27" t="s">
        <v>3</v>
      </c>
      <c r="H10" s="9">
        <f>'理工學院'!K43</f>
        <v>5987794</v>
      </c>
      <c r="I10" s="28">
        <f t="shared" si="0"/>
        <v>0.19449420566594344</v>
      </c>
    </row>
    <row r="11" spans="1:9" ht="16.5">
      <c r="A11" s="111"/>
      <c r="B11" s="112"/>
      <c r="C11" s="11" t="s">
        <v>4</v>
      </c>
      <c r="D11" s="9">
        <f>'理工學院'!G44</f>
        <v>1505825</v>
      </c>
      <c r="E11" s="27" t="s">
        <v>4</v>
      </c>
      <c r="F11" s="9">
        <f>'理工學院'!I44</f>
        <v>297165</v>
      </c>
      <c r="G11" s="27" t="s">
        <v>4</v>
      </c>
      <c r="H11" s="9">
        <f>'理工學院'!K44</f>
        <v>1802990</v>
      </c>
      <c r="I11" s="28">
        <f t="shared" si="0"/>
        <v>0.19734364883037536</v>
      </c>
    </row>
    <row r="12" spans="1:9" ht="16.5">
      <c r="A12" s="111"/>
      <c r="B12" s="112"/>
      <c r="C12" s="11" t="s">
        <v>5</v>
      </c>
      <c r="D12" s="9">
        <f>'理工學院'!G45</f>
        <v>419999</v>
      </c>
      <c r="E12" s="27" t="s">
        <v>5</v>
      </c>
      <c r="F12" s="9">
        <f>'理工學院'!I45</f>
        <v>76001</v>
      </c>
      <c r="G12" s="27" t="s">
        <v>5</v>
      </c>
      <c r="H12" s="9">
        <f>'理工學院'!K45</f>
        <v>496000</v>
      </c>
      <c r="I12" s="28">
        <f t="shared" si="0"/>
        <v>0.18095519275045893</v>
      </c>
    </row>
    <row r="13" spans="1:9" ht="16.5">
      <c r="A13" s="111"/>
      <c r="B13" s="112"/>
      <c r="C13" s="29" t="s">
        <v>1</v>
      </c>
      <c r="D13" s="10">
        <f>SUM(D10:D12)</f>
        <v>6938652</v>
      </c>
      <c r="E13" s="30" t="s">
        <v>16</v>
      </c>
      <c r="F13" s="10">
        <f>SUM(F10:F12)</f>
        <v>1348132</v>
      </c>
      <c r="G13" s="31" t="s">
        <v>1</v>
      </c>
      <c r="H13" s="10">
        <f>SUM(H10:H12)</f>
        <v>8286784</v>
      </c>
      <c r="I13" s="28">
        <f t="shared" si="0"/>
        <v>0.1942930701813551</v>
      </c>
    </row>
    <row r="14" spans="1:9" ht="16.5">
      <c r="A14" s="113" t="s">
        <v>30</v>
      </c>
      <c r="B14" s="112">
        <v>2</v>
      </c>
      <c r="C14" s="11" t="s">
        <v>3</v>
      </c>
      <c r="D14" s="9">
        <f>'生命科學院'!G12</f>
        <v>941667</v>
      </c>
      <c r="E14" s="27" t="s">
        <v>3</v>
      </c>
      <c r="F14" s="9">
        <f>'生命科學院'!I12</f>
        <v>188333</v>
      </c>
      <c r="G14" s="27" t="s">
        <v>3</v>
      </c>
      <c r="H14" s="9">
        <f>'生命科學院'!K12</f>
        <v>1130000</v>
      </c>
      <c r="I14" s="28">
        <f t="shared" si="0"/>
        <v>0.1999995752213893</v>
      </c>
    </row>
    <row r="15" spans="1:9" ht="16.5">
      <c r="A15" s="114"/>
      <c r="B15" s="112"/>
      <c r="C15" s="11" t="s">
        <v>4</v>
      </c>
      <c r="D15" s="9">
        <f>'生命科學院'!G13</f>
        <v>570000</v>
      </c>
      <c r="E15" s="27" t="s">
        <v>4</v>
      </c>
      <c r="F15" s="9">
        <f>'生命科學院'!I13</f>
        <v>110000</v>
      </c>
      <c r="G15" s="27" t="s">
        <v>4</v>
      </c>
      <c r="H15" s="9">
        <f>'生命科學院'!K13</f>
        <v>680000</v>
      </c>
      <c r="I15" s="28">
        <f t="shared" si="0"/>
        <v>0.19298245614035087</v>
      </c>
    </row>
    <row r="16" spans="1:9" ht="16.5">
      <c r="A16" s="114"/>
      <c r="B16" s="112"/>
      <c r="C16" s="11" t="s">
        <v>5</v>
      </c>
      <c r="D16" s="9">
        <f>'生命科學院'!G14</f>
        <v>0</v>
      </c>
      <c r="E16" s="27" t="s">
        <v>5</v>
      </c>
      <c r="F16" s="9">
        <f>'生命科學院'!I14</f>
        <v>0</v>
      </c>
      <c r="G16" s="27" t="s">
        <v>5</v>
      </c>
      <c r="H16" s="9">
        <f>'生命科學院'!K14</f>
        <v>0</v>
      </c>
      <c r="I16" s="28">
        <v>0</v>
      </c>
    </row>
    <row r="17" spans="1:9" ht="16.5">
      <c r="A17" s="115"/>
      <c r="B17" s="112"/>
      <c r="C17" s="29" t="s">
        <v>1</v>
      </c>
      <c r="D17" s="10">
        <f>SUM(D14:D16)</f>
        <v>1511667</v>
      </c>
      <c r="E17" s="30" t="s">
        <v>16</v>
      </c>
      <c r="F17" s="10">
        <f>SUM(F14:F16)</f>
        <v>298333</v>
      </c>
      <c r="G17" s="31" t="s">
        <v>1</v>
      </c>
      <c r="H17" s="10">
        <f>SUM(H14:H16)</f>
        <v>1810000</v>
      </c>
      <c r="I17" s="28">
        <f t="shared" si="0"/>
        <v>0.19735364997714444</v>
      </c>
    </row>
    <row r="18" spans="1:9" ht="16.5">
      <c r="A18" s="111" t="s">
        <v>31</v>
      </c>
      <c r="B18" s="112">
        <f>SUM(B2:B17)</f>
        <v>22</v>
      </c>
      <c r="C18" s="11" t="s">
        <v>3</v>
      </c>
      <c r="D18" s="9">
        <f>D2+D6+D10+D14</f>
        <v>7694162</v>
      </c>
      <c r="E18" s="27" t="s">
        <v>3</v>
      </c>
      <c r="F18" s="9">
        <f>F2+F6+F10+F14</f>
        <v>1511232</v>
      </c>
      <c r="G18" s="27" t="s">
        <v>3</v>
      </c>
      <c r="H18" s="9">
        <f>H2+H6+H10+H14</f>
        <v>9205394</v>
      </c>
      <c r="I18" s="28">
        <f t="shared" si="0"/>
        <v>0.19641281272736394</v>
      </c>
    </row>
    <row r="19" spans="1:9" ht="16.5">
      <c r="A19" s="111"/>
      <c r="B19" s="112"/>
      <c r="C19" s="11" t="s">
        <v>4</v>
      </c>
      <c r="D19" s="9">
        <f>D7+D11+D15</f>
        <v>2718325</v>
      </c>
      <c r="E19" s="27" t="s">
        <v>4</v>
      </c>
      <c r="F19" s="9">
        <f>F7+F11+F15</f>
        <v>535665</v>
      </c>
      <c r="G19" s="27" t="s">
        <v>4</v>
      </c>
      <c r="H19" s="9">
        <f>H7+H11+H15</f>
        <v>3253990</v>
      </c>
      <c r="I19" s="28">
        <f t="shared" si="0"/>
        <v>0.19705701121094793</v>
      </c>
    </row>
    <row r="20" spans="1:9" ht="16.5">
      <c r="A20" s="111"/>
      <c r="B20" s="112"/>
      <c r="C20" s="11" t="s">
        <v>5</v>
      </c>
      <c r="D20" s="9">
        <f>D8+D12+D16</f>
        <v>638832</v>
      </c>
      <c r="E20" s="27" t="s">
        <v>5</v>
      </c>
      <c r="F20" s="9">
        <f>F8+F12+F16</f>
        <v>119768</v>
      </c>
      <c r="G20" s="27" t="s">
        <v>5</v>
      </c>
      <c r="H20" s="9">
        <f>H8+H12+H16</f>
        <v>758600</v>
      </c>
      <c r="I20" s="28">
        <f t="shared" si="0"/>
        <v>0.1874796503619105</v>
      </c>
    </row>
    <row r="21" spans="1:9" ht="16.5">
      <c r="A21" s="111"/>
      <c r="B21" s="112"/>
      <c r="C21" s="29" t="s">
        <v>1</v>
      </c>
      <c r="D21" s="10">
        <f>D5+D9+D13+D17</f>
        <v>11751319</v>
      </c>
      <c r="E21" s="30" t="s">
        <v>16</v>
      </c>
      <c r="F21" s="10">
        <f>SUM(F18:F20)</f>
        <v>2166665</v>
      </c>
      <c r="G21" s="31" t="s">
        <v>1</v>
      </c>
      <c r="H21" s="10">
        <f>SUM(H18:H20)</f>
        <v>13217984</v>
      </c>
      <c r="I21" s="28">
        <f t="shared" si="0"/>
        <v>0.1843763240534956</v>
      </c>
    </row>
  </sheetData>
  <sheetProtection/>
  <mergeCells count="13">
    <mergeCell ref="A14:A17"/>
    <mergeCell ref="B14:B17"/>
    <mergeCell ref="A18:A21"/>
    <mergeCell ref="B18:B21"/>
    <mergeCell ref="A2:A5"/>
    <mergeCell ref="B2:B5"/>
    <mergeCell ref="C1:D1"/>
    <mergeCell ref="E1:F1"/>
    <mergeCell ref="G1:H1"/>
    <mergeCell ref="A6:A9"/>
    <mergeCell ref="B6:B9"/>
    <mergeCell ref="A10:A13"/>
    <mergeCell ref="B10:B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ncyu_user</dc:creator>
  <cp:keywords/>
  <dc:description/>
  <cp:lastModifiedBy>user</cp:lastModifiedBy>
  <cp:lastPrinted>2014-12-12T07:50:50Z</cp:lastPrinted>
  <dcterms:created xsi:type="dcterms:W3CDTF">2009-11-19T03:11:22Z</dcterms:created>
  <dcterms:modified xsi:type="dcterms:W3CDTF">2014-12-18T08:53:34Z</dcterms:modified>
  <cp:category/>
  <cp:version/>
  <cp:contentType/>
  <cp:contentStatus/>
</cp:coreProperties>
</file>