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5360" windowHeight="8130" activeTab="4"/>
  </bookViews>
  <sheets>
    <sheet name="師範學院" sheetId="1" r:id="rId1"/>
    <sheet name="農學院" sheetId="2" r:id="rId2"/>
    <sheet name="理工學院" sheetId="3" r:id="rId3"/>
    <sheet name="生命科學院" sheetId="4" r:id="rId4"/>
    <sheet name="以院區分" sheetId="5" r:id="rId5"/>
  </sheets>
  <definedNames/>
  <calcPr fullCalcOnLoad="1"/>
</workbook>
</file>

<file path=xl/sharedStrings.xml><?xml version="1.0" encoding="utf-8"?>
<sst xmlns="http://schemas.openxmlformats.org/spreadsheetml/2006/main" count="545" uniqueCount="126">
  <si>
    <r>
      <rPr>
        <sz val="12"/>
        <color indexed="8"/>
        <rFont val="標楷體"/>
        <family val="4"/>
      </rPr>
      <t>吳希天</t>
    </r>
  </si>
  <si>
    <r>
      <rPr>
        <sz val="12"/>
        <color indexed="8"/>
        <rFont val="標楷體"/>
        <family val="4"/>
      </rPr>
      <t>第二型血管收縮素轉換酶</t>
    </r>
    <r>
      <rPr>
        <sz val="12"/>
        <color indexed="8"/>
        <rFont val="Times New Roman"/>
        <family val="1"/>
      </rPr>
      <t>(Ace2)</t>
    </r>
    <r>
      <rPr>
        <sz val="12"/>
        <color indexed="8"/>
        <rFont val="標楷體"/>
        <family val="4"/>
      </rPr>
      <t>基因剔除小鼠在肝纖維化研究之應用</t>
    </r>
  </si>
  <si>
    <r>
      <rPr>
        <sz val="12"/>
        <color indexed="8"/>
        <rFont val="標楷體"/>
        <family val="4"/>
      </rPr>
      <t>合計：</t>
    </r>
  </si>
  <si>
    <r>
      <rPr>
        <sz val="12"/>
        <color indexed="8"/>
        <rFont val="標楷體"/>
        <family val="4"/>
      </rPr>
      <t>合計：</t>
    </r>
  </si>
  <si>
    <r>
      <rPr>
        <sz val="12"/>
        <color indexed="8"/>
        <rFont val="標楷體"/>
        <family val="4"/>
      </rPr>
      <t>李晏忠</t>
    </r>
  </si>
  <si>
    <r>
      <rPr>
        <sz val="12"/>
        <color indexed="8"/>
        <rFont val="標楷體"/>
        <family val="4"/>
      </rPr>
      <t>助理教授</t>
    </r>
  </si>
  <si>
    <r>
      <rPr>
        <sz val="12"/>
        <color indexed="8"/>
        <rFont val="標楷體"/>
        <family val="4"/>
      </rPr>
      <t>第</t>
    </r>
    <r>
      <rPr>
        <sz val="12"/>
        <color indexed="8"/>
        <rFont val="Times New Roman"/>
        <family val="1"/>
      </rPr>
      <t>1</t>
    </r>
    <r>
      <rPr>
        <sz val="12"/>
        <color indexed="8"/>
        <rFont val="標楷體"/>
        <family val="4"/>
      </rPr>
      <t>年</t>
    </r>
  </si>
  <si>
    <r>
      <rPr>
        <sz val="12"/>
        <color indexed="8"/>
        <rFont val="標楷體"/>
        <family val="4"/>
      </rPr>
      <t>第</t>
    </r>
    <r>
      <rPr>
        <sz val="12"/>
        <color indexed="8"/>
        <rFont val="Times New Roman"/>
        <family val="1"/>
      </rPr>
      <t>2</t>
    </r>
    <r>
      <rPr>
        <sz val="12"/>
        <color indexed="8"/>
        <rFont val="標楷體"/>
        <family val="4"/>
      </rPr>
      <t>年</t>
    </r>
  </si>
  <si>
    <r>
      <rPr>
        <sz val="12"/>
        <color indexed="8"/>
        <rFont val="標楷體"/>
        <family val="4"/>
      </rPr>
      <t>第</t>
    </r>
    <r>
      <rPr>
        <sz val="12"/>
        <color indexed="8"/>
        <rFont val="Times New Roman"/>
        <family val="1"/>
      </rPr>
      <t>3</t>
    </r>
    <r>
      <rPr>
        <sz val="12"/>
        <color indexed="8"/>
        <rFont val="標楷體"/>
        <family val="4"/>
      </rPr>
      <t>年</t>
    </r>
  </si>
  <si>
    <r>
      <rPr>
        <sz val="12"/>
        <color indexed="10"/>
        <rFont val="標楷體"/>
        <family val="4"/>
      </rPr>
      <t>第</t>
    </r>
    <r>
      <rPr>
        <sz val="12"/>
        <color indexed="10"/>
        <rFont val="Times New Roman"/>
        <family val="1"/>
      </rPr>
      <t>1</t>
    </r>
    <r>
      <rPr>
        <sz val="12"/>
        <color indexed="10"/>
        <rFont val="標楷體"/>
        <family val="4"/>
      </rPr>
      <t>年</t>
    </r>
  </si>
  <si>
    <r>
      <rPr>
        <b/>
        <sz val="14"/>
        <rFont val="標楷體"/>
        <family val="4"/>
      </rPr>
      <t>學院名稱：生命科學院</t>
    </r>
  </si>
  <si>
    <r>
      <rPr>
        <b/>
        <sz val="14"/>
        <rFont val="標楷體"/>
        <family val="4"/>
      </rPr>
      <t>編號</t>
    </r>
  </si>
  <si>
    <r>
      <rPr>
        <b/>
        <sz val="14"/>
        <rFont val="標楷體"/>
        <family val="4"/>
      </rPr>
      <t>系所</t>
    </r>
  </si>
  <si>
    <r>
      <rPr>
        <b/>
        <sz val="14"/>
        <rFont val="標楷體"/>
        <family val="4"/>
      </rPr>
      <t>姓名</t>
    </r>
  </si>
  <si>
    <r>
      <rPr>
        <b/>
        <sz val="14"/>
        <rFont val="標楷體"/>
        <family val="4"/>
      </rPr>
      <t>職稱</t>
    </r>
  </si>
  <si>
    <r>
      <rPr>
        <b/>
        <sz val="14"/>
        <rFont val="標楷體"/>
        <family val="4"/>
      </rPr>
      <t>計畫名稱</t>
    </r>
  </si>
  <si>
    <r>
      <rPr>
        <b/>
        <sz val="14"/>
        <rFont val="標楷體"/>
        <family val="4"/>
      </rPr>
      <t>申請國科會「研究設備費」金額</t>
    </r>
  </si>
  <si>
    <r>
      <rPr>
        <b/>
        <sz val="12"/>
        <rFont val="標楷體"/>
        <family val="4"/>
      </rPr>
      <t>申請本校「研究設備費」配合款金額</t>
    </r>
  </si>
  <si>
    <r>
      <rPr>
        <b/>
        <sz val="14"/>
        <rFont val="標楷體"/>
        <family val="4"/>
      </rPr>
      <t>總計</t>
    </r>
  </si>
  <si>
    <r>
      <rPr>
        <b/>
        <sz val="14"/>
        <rFont val="標楷體"/>
        <family val="4"/>
      </rPr>
      <t>比率</t>
    </r>
  </si>
  <si>
    <r>
      <rPr>
        <sz val="12"/>
        <color indexed="8"/>
        <rFont val="標楷體"/>
        <family val="4"/>
      </rPr>
      <t>生化科技系</t>
    </r>
  </si>
  <si>
    <r>
      <rPr>
        <sz val="12"/>
        <color indexed="8"/>
        <rFont val="標楷體"/>
        <family val="4"/>
      </rPr>
      <t>楊奕玲</t>
    </r>
  </si>
  <si>
    <r>
      <rPr>
        <sz val="12"/>
        <color indexed="8"/>
        <rFont val="標楷體"/>
        <family val="4"/>
      </rPr>
      <t>副教授</t>
    </r>
  </si>
  <si>
    <r>
      <t xml:space="preserve">EP2 </t>
    </r>
    <r>
      <rPr>
        <sz val="12"/>
        <color indexed="8"/>
        <rFont val="標楷體"/>
        <family val="4"/>
      </rPr>
      <t>受體在頭部外傷所誘發之發炎反應中所扮演之角色及其機轉</t>
    </r>
  </si>
  <si>
    <r>
      <rPr>
        <sz val="12"/>
        <color indexed="8"/>
        <rFont val="標楷體"/>
        <family val="4"/>
      </rPr>
      <t>生化科技學系</t>
    </r>
  </si>
  <si>
    <r>
      <rPr>
        <sz val="12"/>
        <color indexed="8"/>
        <rFont val="標楷體"/>
        <family val="4"/>
      </rPr>
      <t>魏佳俐</t>
    </r>
  </si>
  <si>
    <r>
      <rPr>
        <sz val="12"/>
        <color indexed="8"/>
        <rFont val="標楷體"/>
        <family val="4"/>
      </rPr>
      <t>水生生物科學系</t>
    </r>
  </si>
  <si>
    <r>
      <rPr>
        <sz val="12"/>
        <color indexed="8"/>
        <rFont val="標楷體"/>
        <family val="4"/>
      </rPr>
      <t>郭建賢</t>
    </r>
  </si>
  <si>
    <r>
      <rPr>
        <sz val="12"/>
        <color indexed="8"/>
        <rFont val="標楷體"/>
        <family val="4"/>
      </rPr>
      <t>助理教授</t>
    </r>
  </si>
  <si>
    <r>
      <rPr>
        <sz val="12"/>
        <color indexed="8"/>
        <rFont val="標楷體"/>
        <family val="4"/>
      </rPr>
      <t>總計：</t>
    </r>
  </si>
  <si>
    <r>
      <rPr>
        <b/>
        <sz val="14"/>
        <rFont val="標楷體"/>
        <family val="4"/>
      </rPr>
      <t>編號</t>
    </r>
  </si>
  <si>
    <r>
      <rPr>
        <b/>
        <sz val="14"/>
        <rFont val="標楷體"/>
        <family val="4"/>
      </rPr>
      <t>系所</t>
    </r>
  </si>
  <si>
    <r>
      <rPr>
        <b/>
        <sz val="14"/>
        <rFont val="標楷體"/>
        <family val="4"/>
      </rPr>
      <t>姓名</t>
    </r>
  </si>
  <si>
    <r>
      <rPr>
        <b/>
        <sz val="14"/>
        <rFont val="標楷體"/>
        <family val="4"/>
      </rPr>
      <t>職稱</t>
    </r>
  </si>
  <si>
    <r>
      <rPr>
        <b/>
        <sz val="14"/>
        <rFont val="標楷體"/>
        <family val="4"/>
      </rPr>
      <t>計畫名稱</t>
    </r>
  </si>
  <si>
    <r>
      <rPr>
        <sz val="12"/>
        <color indexed="8"/>
        <rFont val="標楷體"/>
        <family val="4"/>
      </rPr>
      <t>副教授</t>
    </r>
  </si>
  <si>
    <r>
      <rPr>
        <sz val="12"/>
        <color indexed="8"/>
        <rFont val="標楷體"/>
        <family val="4"/>
      </rPr>
      <t>合計：</t>
    </r>
  </si>
  <si>
    <r>
      <rPr>
        <sz val="12"/>
        <color indexed="8"/>
        <rFont val="標楷體"/>
        <family val="4"/>
      </rPr>
      <t>助理教授</t>
    </r>
  </si>
  <si>
    <r>
      <rPr>
        <b/>
        <sz val="18"/>
        <rFont val="標楷體"/>
        <family val="4"/>
      </rPr>
      <t>國立嘉義大學教師申請國科會</t>
    </r>
    <r>
      <rPr>
        <b/>
        <sz val="18"/>
        <rFont val="Times New Roman"/>
        <family val="1"/>
      </rPr>
      <t>103</t>
    </r>
    <r>
      <rPr>
        <b/>
        <sz val="18"/>
        <rFont val="標楷體"/>
        <family val="4"/>
      </rPr>
      <t>年專題計畫「研究設備」配合款彙整名冊</t>
    </r>
  </si>
  <si>
    <r>
      <rPr>
        <b/>
        <sz val="14"/>
        <rFont val="標楷體"/>
        <family val="4"/>
      </rPr>
      <t>附件</t>
    </r>
    <r>
      <rPr>
        <b/>
        <sz val="14"/>
        <rFont val="Times New Roman"/>
        <family val="1"/>
      </rPr>
      <t>3</t>
    </r>
  </si>
  <si>
    <r>
      <rPr>
        <sz val="12"/>
        <color indexed="10"/>
        <rFont val="標楷體"/>
        <family val="4"/>
      </rPr>
      <t>第</t>
    </r>
    <r>
      <rPr>
        <sz val="12"/>
        <color indexed="10"/>
        <rFont val="Times New Roman"/>
        <family val="1"/>
      </rPr>
      <t>2</t>
    </r>
    <r>
      <rPr>
        <sz val="12"/>
        <color indexed="10"/>
        <rFont val="標楷體"/>
        <family val="4"/>
      </rPr>
      <t>年</t>
    </r>
  </si>
  <si>
    <r>
      <rPr>
        <sz val="12"/>
        <color indexed="10"/>
        <rFont val="標楷體"/>
        <family val="4"/>
      </rPr>
      <t>第</t>
    </r>
    <r>
      <rPr>
        <sz val="12"/>
        <color indexed="10"/>
        <rFont val="Times New Roman"/>
        <family val="1"/>
      </rPr>
      <t>3</t>
    </r>
    <r>
      <rPr>
        <sz val="12"/>
        <color indexed="10"/>
        <rFont val="標楷體"/>
        <family val="4"/>
      </rPr>
      <t>年</t>
    </r>
  </si>
  <si>
    <r>
      <rPr>
        <sz val="12"/>
        <color indexed="8"/>
        <rFont val="標楷體"/>
        <family val="4"/>
      </rPr>
      <t>台灣鯛分子育種</t>
    </r>
    <r>
      <rPr>
        <sz val="12"/>
        <color indexed="8"/>
        <rFont val="Times New Roman"/>
        <family val="1"/>
      </rPr>
      <t>-</t>
    </r>
    <r>
      <rPr>
        <sz val="12"/>
        <color indexed="8"/>
        <rFont val="標楷體"/>
        <family val="4"/>
      </rPr>
      <t>抗病品系之建立</t>
    </r>
  </si>
  <si>
    <r>
      <rPr>
        <b/>
        <sz val="14"/>
        <rFont val="標楷體"/>
        <family val="4"/>
      </rPr>
      <t>附件</t>
    </r>
    <r>
      <rPr>
        <b/>
        <sz val="14"/>
        <rFont val="Times New Roman"/>
        <family val="1"/>
      </rPr>
      <t>3</t>
    </r>
  </si>
  <si>
    <r>
      <rPr>
        <sz val="12"/>
        <color indexed="8"/>
        <rFont val="標楷體"/>
        <family val="4"/>
      </rPr>
      <t>教授</t>
    </r>
  </si>
  <si>
    <r>
      <rPr>
        <sz val="12"/>
        <color indexed="8"/>
        <rFont val="標楷體"/>
        <family val="4"/>
      </rPr>
      <t>電子物理系</t>
    </r>
  </si>
  <si>
    <r>
      <rPr>
        <sz val="12"/>
        <color indexed="8"/>
        <rFont val="標楷體"/>
        <family val="4"/>
      </rPr>
      <t>翁永進</t>
    </r>
  </si>
  <si>
    <r>
      <rPr>
        <b/>
        <sz val="18"/>
        <rFont val="標楷體"/>
        <family val="4"/>
      </rPr>
      <t>國立嘉義大學教師申請國科會</t>
    </r>
    <r>
      <rPr>
        <b/>
        <sz val="18"/>
        <rFont val="Times New Roman"/>
        <family val="1"/>
      </rPr>
      <t>103</t>
    </r>
    <r>
      <rPr>
        <b/>
        <sz val="18"/>
        <rFont val="標楷體"/>
        <family val="4"/>
      </rPr>
      <t>年專題計畫「研究設備」配合款彙整名冊</t>
    </r>
  </si>
  <si>
    <r>
      <rPr>
        <sz val="12"/>
        <color indexed="8"/>
        <rFont val="標楷體"/>
        <family val="4"/>
      </rPr>
      <t>以</t>
    </r>
    <r>
      <rPr>
        <sz val="12"/>
        <color indexed="8"/>
        <rFont val="Times New Roman"/>
        <family val="1"/>
      </rPr>
      <t>Caco-2</t>
    </r>
    <r>
      <rPr>
        <sz val="12"/>
        <color indexed="8"/>
        <rFont val="標楷體"/>
        <family val="4"/>
      </rPr>
      <t>細胞模式篩選並探討具調節腸道免疫功能之乳酸菌</t>
    </r>
  </si>
  <si>
    <r>
      <rPr>
        <sz val="12"/>
        <color indexed="8"/>
        <rFont val="標楷體"/>
        <family val="4"/>
      </rPr>
      <t>第</t>
    </r>
    <r>
      <rPr>
        <sz val="12"/>
        <color indexed="8"/>
        <rFont val="Times New Roman"/>
        <family val="1"/>
      </rPr>
      <t>3</t>
    </r>
    <r>
      <rPr>
        <sz val="12"/>
        <color indexed="8"/>
        <rFont val="標楷體"/>
        <family val="4"/>
      </rPr>
      <t>年</t>
    </r>
  </si>
  <si>
    <r>
      <t>Picene</t>
    </r>
    <r>
      <rPr>
        <sz val="12"/>
        <color indexed="8"/>
        <rFont val="標楷體"/>
        <family val="4"/>
      </rPr>
      <t>薄膜摻雜鹼金族元素之電子結構研究</t>
    </r>
  </si>
  <si>
    <r>
      <rPr>
        <b/>
        <sz val="14"/>
        <rFont val="標楷體"/>
        <family val="4"/>
      </rPr>
      <t>學院名稱：理工學院</t>
    </r>
  </si>
  <si>
    <r>
      <rPr>
        <b/>
        <sz val="14"/>
        <rFont val="標楷體"/>
        <family val="4"/>
      </rPr>
      <t>備註</t>
    </r>
  </si>
  <si>
    <r>
      <rPr>
        <sz val="12"/>
        <color indexed="8"/>
        <rFont val="標楷體"/>
        <family val="4"/>
      </rPr>
      <t>應用化學系</t>
    </r>
  </si>
  <si>
    <r>
      <rPr>
        <sz val="12"/>
        <color indexed="8"/>
        <rFont val="標楷體"/>
        <family val="4"/>
      </rPr>
      <t>梁孟</t>
    </r>
  </si>
  <si>
    <r>
      <rPr>
        <sz val="12"/>
        <color indexed="8"/>
        <rFont val="標楷體"/>
        <family val="4"/>
      </rPr>
      <t>教授</t>
    </r>
  </si>
  <si>
    <r>
      <rPr>
        <sz val="12"/>
        <color indexed="8"/>
        <rFont val="標楷體"/>
        <family val="4"/>
      </rPr>
      <t>含有螢光及超順磁奈米氧化鐵之高分子藥物載體之製備與研究</t>
    </r>
  </si>
  <si>
    <r>
      <rPr>
        <sz val="12"/>
        <color indexed="8"/>
        <rFont val="標楷體"/>
        <family val="4"/>
      </rPr>
      <t>陳蔚璇</t>
    </r>
  </si>
  <si>
    <r>
      <rPr>
        <sz val="12"/>
        <color indexed="8"/>
        <rFont val="標楷體"/>
        <family val="4"/>
      </rPr>
      <t>螢火蟲螢光素的衍生物及其金屬錯合物的結構和光譜的研究</t>
    </r>
  </si>
  <si>
    <r>
      <rPr>
        <sz val="12"/>
        <color indexed="8"/>
        <rFont val="標楷體"/>
        <family val="4"/>
      </rPr>
      <t>電子物理系</t>
    </r>
  </si>
  <si>
    <r>
      <rPr>
        <sz val="12"/>
        <color indexed="8"/>
        <rFont val="標楷體"/>
        <family val="4"/>
      </rPr>
      <t>鄭秋平</t>
    </r>
  </si>
  <si>
    <r>
      <rPr>
        <sz val="12"/>
        <color indexed="8"/>
        <rFont val="標楷體"/>
        <family val="4"/>
      </rPr>
      <t>陳思翰</t>
    </r>
  </si>
  <si>
    <r>
      <rPr>
        <sz val="12"/>
        <color indexed="8"/>
        <rFont val="標楷體"/>
        <family val="4"/>
      </rPr>
      <t>摻雜銀奈米粒子於高分子發光二極體元件的發光層及電洞注入層之近場與遠場光增益研究</t>
    </r>
  </si>
  <si>
    <r>
      <rPr>
        <sz val="12"/>
        <color indexed="8"/>
        <rFont val="標楷體"/>
        <family val="4"/>
      </rPr>
      <t>高柏青</t>
    </r>
  </si>
  <si>
    <r>
      <rPr>
        <sz val="12"/>
        <color indexed="8"/>
        <rFont val="標楷體"/>
        <family val="4"/>
      </rPr>
      <t>金屬奈米粒子於有機半導體的電荷傳輸行為與元件應用之研究</t>
    </r>
  </si>
  <si>
    <r>
      <rPr>
        <sz val="12"/>
        <color indexed="8"/>
        <rFont val="標楷體"/>
        <family val="4"/>
      </rPr>
      <t>洪一弘</t>
    </r>
  </si>
  <si>
    <r>
      <rPr>
        <sz val="12"/>
        <color indexed="8"/>
        <rFont val="標楷體"/>
        <family val="4"/>
      </rPr>
      <t>電子物理學系</t>
    </r>
  </si>
  <si>
    <r>
      <rPr>
        <sz val="12"/>
        <color indexed="8"/>
        <rFont val="標楷體"/>
        <family val="4"/>
      </rPr>
      <t>蘇炯武</t>
    </r>
  </si>
  <si>
    <r>
      <rPr>
        <sz val="12"/>
        <color indexed="8"/>
        <rFont val="標楷體"/>
        <family val="4"/>
      </rPr>
      <t>磁光效應與影像量測應用於自旋電子學及超薄拓樸絕緣體材料研究</t>
    </r>
  </si>
  <si>
    <r>
      <rPr>
        <sz val="12"/>
        <color indexed="8"/>
        <rFont val="標楷體"/>
        <family val="4"/>
      </rPr>
      <t>超薄磁性奈米片在細胞毒性之測試</t>
    </r>
  </si>
  <si>
    <r>
      <rPr>
        <sz val="12"/>
        <color indexed="8"/>
        <rFont val="標楷體"/>
        <family val="4"/>
      </rPr>
      <t>自旋層在太陽能電池構造的光電轉換效能研究</t>
    </r>
  </si>
  <si>
    <r>
      <rPr>
        <sz val="12"/>
        <color indexed="8"/>
        <rFont val="標楷體"/>
        <family val="4"/>
      </rPr>
      <t>李宗隆</t>
    </r>
  </si>
  <si>
    <r>
      <rPr>
        <sz val="12"/>
        <color indexed="8"/>
        <rFont val="標楷體"/>
        <family val="4"/>
      </rPr>
      <t>精純與鹼金掺雜紅螢烯之第一原理模擬</t>
    </r>
  </si>
  <si>
    <r>
      <rPr>
        <sz val="12"/>
        <color indexed="8"/>
        <rFont val="標楷體"/>
        <family val="4"/>
      </rPr>
      <t>應數系</t>
    </r>
  </si>
  <si>
    <r>
      <rPr>
        <sz val="12"/>
        <color indexed="8"/>
        <rFont val="標楷體"/>
        <family val="4"/>
      </rPr>
      <t>吳忠武</t>
    </r>
  </si>
  <si>
    <r>
      <rPr>
        <sz val="12"/>
        <color indexed="8"/>
        <rFont val="標楷體"/>
        <family val="4"/>
      </rPr>
      <t>資訊工程學系</t>
    </r>
  </si>
  <si>
    <r>
      <rPr>
        <sz val="12"/>
        <color indexed="8"/>
        <rFont val="標楷體"/>
        <family val="4"/>
      </rPr>
      <t>林楚迪</t>
    </r>
  </si>
  <si>
    <r>
      <rPr>
        <sz val="12"/>
        <color indexed="8"/>
        <rFont val="標楷體"/>
        <family val="4"/>
      </rPr>
      <t>藉測試紀錄與錯誤定位資訊改進回歸測試個案排序之偵錯成效</t>
    </r>
  </si>
  <si>
    <r>
      <rPr>
        <sz val="12"/>
        <color indexed="8"/>
        <rFont val="標楷體"/>
        <family val="4"/>
      </rPr>
      <t>章定遠</t>
    </r>
  </si>
  <si>
    <r>
      <rPr>
        <sz val="12"/>
        <color indexed="8"/>
        <rFont val="標楷體"/>
        <family val="4"/>
      </rPr>
      <t>具結構性之立體視訊拍攝暨成像混用攝影機平台設計</t>
    </r>
  </si>
  <si>
    <r>
      <rPr>
        <sz val="12"/>
        <color indexed="8"/>
        <rFont val="標楷體"/>
        <family val="4"/>
      </rPr>
      <t>機械與能源工程學系</t>
    </r>
  </si>
  <si>
    <r>
      <rPr>
        <sz val="12"/>
        <color indexed="8"/>
        <rFont val="標楷體"/>
        <family val="4"/>
      </rPr>
      <t>翁永進</t>
    </r>
  </si>
  <si>
    <r>
      <rPr>
        <sz val="12"/>
        <color indexed="8"/>
        <rFont val="標楷體"/>
        <family val="4"/>
      </rPr>
      <t>開發精密微滾印設備製作低成本大面積太陽能集光器軟式薄膜應用於發電系統效能提升之研究</t>
    </r>
  </si>
  <si>
    <r>
      <rPr>
        <sz val="12"/>
        <color indexed="8"/>
        <rFont val="標楷體"/>
        <family val="4"/>
      </rPr>
      <t>微結構圖案設計製作與磁性流體曲面壓印製程研究</t>
    </r>
  </si>
  <si>
    <r>
      <rPr>
        <sz val="12"/>
        <color indexed="8"/>
        <rFont val="標楷體"/>
        <family val="4"/>
      </rPr>
      <t>電機工程學系</t>
    </r>
  </si>
  <si>
    <r>
      <rPr>
        <sz val="12"/>
        <color indexed="8"/>
        <rFont val="標楷體"/>
        <family val="4"/>
      </rPr>
      <t>謝宏毅</t>
    </r>
  </si>
  <si>
    <r>
      <rPr>
        <sz val="12"/>
        <color indexed="8"/>
        <rFont val="標楷體"/>
        <family val="4"/>
      </rPr>
      <t>數位化主動式電源濾波器結合風能、太陽能與燃料電池技術之混合型市電併聯逆變器於智慧電網電磁干擾防治研析</t>
    </r>
  </si>
  <si>
    <r>
      <rPr>
        <sz val="12"/>
        <color indexed="8"/>
        <rFont val="標楷體"/>
        <family val="4"/>
      </rPr>
      <t>利用具有原子級精確性的自有序組裝方式在</t>
    </r>
    <r>
      <rPr>
        <sz val="12"/>
        <color indexed="8"/>
        <rFont val="Times New Roman"/>
        <family val="1"/>
      </rPr>
      <t>Si(110)</t>
    </r>
    <r>
      <rPr>
        <sz val="12"/>
        <color indexed="8"/>
        <rFont val="標楷體"/>
        <family val="4"/>
      </rPr>
      <t>表面成長整齊的多功能分子奈米線陣列</t>
    </r>
  </si>
  <si>
    <r>
      <rPr>
        <sz val="12"/>
        <color indexed="8"/>
        <rFont val="標楷體"/>
        <family val="4"/>
      </rPr>
      <t>分子束磊晶成長超薄單晶氮化鎵材料與自旋層於</t>
    </r>
    <r>
      <rPr>
        <sz val="12"/>
        <color indexed="8"/>
        <rFont val="Times New Roman"/>
        <family val="1"/>
      </rPr>
      <t>PN</t>
    </r>
    <r>
      <rPr>
        <sz val="12"/>
        <color indexed="8"/>
        <rFont val="標楷體"/>
        <family val="4"/>
      </rPr>
      <t>接面的電傳輸機制探討</t>
    </r>
  </si>
  <si>
    <r>
      <rPr>
        <sz val="12"/>
        <color indexed="8"/>
        <rFont val="標楷體"/>
        <family val="4"/>
      </rPr>
      <t>在成本限制情況下</t>
    </r>
    <r>
      <rPr>
        <sz val="12"/>
        <color indexed="8"/>
        <rFont val="Times New Roman"/>
        <family val="1"/>
      </rPr>
      <t xml:space="preserve"> exponentiated Weibull </t>
    </r>
    <r>
      <rPr>
        <sz val="12"/>
        <color indexed="8"/>
        <rFont val="標楷體"/>
        <family val="4"/>
      </rPr>
      <t>商品之最適逐步分群設限或第一失敗設限計劃之研究</t>
    </r>
    <r>
      <rPr>
        <sz val="12"/>
        <color indexed="8"/>
        <rFont val="Times New Roman"/>
        <family val="1"/>
      </rPr>
      <t>(II)</t>
    </r>
  </si>
  <si>
    <r>
      <rPr>
        <sz val="12"/>
        <color indexed="8"/>
        <rFont val="標楷體"/>
        <family val="4"/>
      </rPr>
      <t>第</t>
    </r>
    <r>
      <rPr>
        <sz val="12"/>
        <color indexed="8"/>
        <rFont val="Times New Roman"/>
        <family val="1"/>
      </rPr>
      <t>1</t>
    </r>
    <r>
      <rPr>
        <sz val="12"/>
        <color indexed="8"/>
        <rFont val="標楷體"/>
        <family val="4"/>
      </rPr>
      <t>年</t>
    </r>
  </si>
  <si>
    <r>
      <rPr>
        <sz val="12"/>
        <color indexed="8"/>
        <rFont val="標楷體"/>
        <family val="4"/>
      </rPr>
      <t>修復多重缺陷深度圖完成極低成本</t>
    </r>
    <r>
      <rPr>
        <sz val="12"/>
        <color indexed="8"/>
        <rFont val="Times New Roman"/>
        <family val="1"/>
      </rPr>
      <t>Kinect-like</t>
    </r>
    <r>
      <rPr>
        <sz val="12"/>
        <color indexed="8"/>
        <rFont val="標楷體"/>
        <family val="4"/>
      </rPr>
      <t>單機立體拍攝</t>
    </r>
  </si>
  <si>
    <r>
      <rPr>
        <b/>
        <sz val="14"/>
        <rFont val="標楷體"/>
        <family val="4"/>
      </rPr>
      <t>學院名稱：師範學院</t>
    </r>
  </si>
  <si>
    <r>
      <rPr>
        <sz val="12"/>
        <color indexed="8"/>
        <rFont val="標楷體"/>
        <family val="4"/>
      </rPr>
      <t>教育行政與政策發研究所</t>
    </r>
  </si>
  <si>
    <r>
      <rPr>
        <sz val="12"/>
        <color indexed="8"/>
        <rFont val="標楷體"/>
        <family val="4"/>
      </rPr>
      <t>王瑞壎</t>
    </r>
  </si>
  <si>
    <r>
      <rPr>
        <sz val="12"/>
        <color indexed="8"/>
        <rFont val="標楷體"/>
        <family val="4"/>
      </rPr>
      <t>高中優質化輔助方案在科學教師專業發展評估之研究</t>
    </r>
    <r>
      <rPr>
        <sz val="12"/>
        <color indexed="8"/>
        <rFont val="Times New Roman"/>
        <family val="1"/>
      </rPr>
      <t>II [S910]</t>
    </r>
  </si>
  <si>
    <r>
      <rPr>
        <sz val="12"/>
        <color indexed="10"/>
        <rFont val="標楷體"/>
        <family val="4"/>
      </rPr>
      <t>合計：</t>
    </r>
  </si>
  <si>
    <r>
      <rPr>
        <sz val="12"/>
        <color indexed="10"/>
        <rFont val="標楷體"/>
        <family val="4"/>
      </rPr>
      <t>合計：</t>
    </r>
  </si>
  <si>
    <r>
      <rPr>
        <b/>
        <sz val="14"/>
        <rFont val="標楷體"/>
        <family val="4"/>
      </rPr>
      <t>學院名稱：農學院</t>
    </r>
  </si>
  <si>
    <r>
      <rPr>
        <sz val="12"/>
        <color indexed="8"/>
        <rFont val="標楷體"/>
        <family val="4"/>
      </rPr>
      <t>生物農業科技學系</t>
    </r>
  </si>
  <si>
    <r>
      <rPr>
        <sz val="12"/>
        <color indexed="8"/>
        <rFont val="標楷體"/>
        <family val="4"/>
      </rPr>
      <t>王文德</t>
    </r>
  </si>
  <si>
    <r>
      <rPr>
        <sz val="12"/>
        <color indexed="8"/>
        <rFont val="標楷體"/>
        <family val="4"/>
      </rPr>
      <t>植物成長抑制劑</t>
    </r>
    <r>
      <rPr>
        <sz val="12"/>
        <color indexed="8"/>
        <rFont val="Times New Roman"/>
        <family val="1"/>
      </rPr>
      <t>-</t>
    </r>
    <r>
      <rPr>
        <sz val="12"/>
        <color indexed="8"/>
        <rFont val="標楷體"/>
        <family val="4"/>
      </rPr>
      <t>巴克素</t>
    </r>
    <r>
      <rPr>
        <sz val="12"/>
        <color indexed="8"/>
        <rFont val="Times New Roman"/>
        <family val="1"/>
      </rPr>
      <t>-</t>
    </r>
    <r>
      <rPr>
        <sz val="12"/>
        <color indexed="8"/>
        <rFont val="標楷體"/>
        <family val="4"/>
      </rPr>
      <t>之生物急</t>
    </r>
    <r>
      <rPr>
        <sz val="12"/>
        <color indexed="8"/>
        <rFont val="Times New Roman"/>
        <family val="1"/>
      </rPr>
      <t>/</t>
    </r>
    <r>
      <rPr>
        <sz val="12"/>
        <color indexed="8"/>
        <rFont val="標楷體"/>
        <family val="4"/>
      </rPr>
      <t>慢毒性探討</t>
    </r>
  </si>
  <si>
    <r>
      <rPr>
        <sz val="12"/>
        <color indexed="8"/>
        <rFont val="標楷體"/>
        <family val="4"/>
      </rPr>
      <t>李互暉</t>
    </r>
  </si>
  <si>
    <r>
      <t>Wnt</t>
    </r>
    <r>
      <rPr>
        <sz val="12"/>
        <color indexed="8"/>
        <rFont val="標楷體"/>
        <family val="4"/>
      </rPr>
      <t>訊號及相關基因對間葉幹細胞之增生與分化成骨細胞的探討</t>
    </r>
  </si>
  <si>
    <r>
      <rPr>
        <sz val="12"/>
        <color indexed="8"/>
        <rFont val="標楷體"/>
        <family val="4"/>
      </rPr>
      <t>結合精子傳遞與病毒感染的新式動物基因轉殖法的研究</t>
    </r>
  </si>
  <si>
    <r>
      <t xml:space="preserve">Streptomyces pristinaespiralis </t>
    </r>
    <r>
      <rPr>
        <sz val="12"/>
        <color indexed="8"/>
        <rFont val="標楷體"/>
        <family val="4"/>
      </rPr>
      <t>之分子育種以生產</t>
    </r>
    <r>
      <rPr>
        <sz val="12"/>
        <color indexed="8"/>
        <rFont val="Times New Roman"/>
        <family val="1"/>
      </rPr>
      <t xml:space="preserve"> Pristinamycin</t>
    </r>
  </si>
  <si>
    <r>
      <rPr>
        <sz val="12"/>
        <color indexed="8"/>
        <rFont val="標楷體"/>
        <family val="4"/>
      </rPr>
      <t>莊慧文</t>
    </r>
  </si>
  <si>
    <r>
      <rPr>
        <sz val="12"/>
        <color indexed="8"/>
        <rFont val="標楷體"/>
        <family val="4"/>
      </rPr>
      <t>探討大豆胜肽對植物生長發育的影響及其作用之分子機制</t>
    </r>
  </si>
  <si>
    <r>
      <rPr>
        <sz val="12"/>
        <color indexed="8"/>
        <rFont val="標楷體"/>
        <family val="4"/>
      </rPr>
      <t>周蘭嗣</t>
    </r>
  </si>
  <si>
    <r>
      <rPr>
        <sz val="12"/>
        <color indexed="8"/>
        <rFont val="標楷體"/>
        <family val="4"/>
      </rPr>
      <t>存活或復活：利用功能基因組之方法研究活的且非可培養（</t>
    </r>
    <r>
      <rPr>
        <sz val="12"/>
        <color indexed="8"/>
        <rFont val="Times New Roman"/>
        <family val="1"/>
      </rPr>
      <t>VBNC</t>
    </r>
    <r>
      <rPr>
        <sz val="12"/>
        <color indexed="8"/>
        <rFont val="標楷體"/>
        <family val="4"/>
      </rPr>
      <t>）狀態在細菌形成之機制及其應用</t>
    </r>
  </si>
  <si>
    <r>
      <rPr>
        <sz val="12"/>
        <rFont val="標楷體"/>
        <family val="4"/>
      </rPr>
      <t>學院</t>
    </r>
  </si>
  <si>
    <r>
      <rPr>
        <sz val="12"/>
        <rFont val="標楷體"/>
        <family val="4"/>
      </rPr>
      <t>件數</t>
    </r>
  </si>
  <si>
    <r>
      <rPr>
        <sz val="12"/>
        <rFont val="標楷體"/>
        <family val="4"/>
      </rPr>
      <t>申請國科會「研究設備費」金額</t>
    </r>
  </si>
  <si>
    <r>
      <rPr>
        <sz val="12"/>
        <rFont val="標楷體"/>
        <family val="4"/>
      </rPr>
      <t>申請本校「研究設備費」配合款金額</t>
    </r>
  </si>
  <si>
    <r>
      <rPr>
        <sz val="12"/>
        <rFont val="標楷體"/>
        <family val="4"/>
      </rPr>
      <t>總計</t>
    </r>
  </si>
  <si>
    <r>
      <rPr>
        <sz val="12"/>
        <rFont val="標楷體"/>
        <family val="4"/>
      </rPr>
      <t>備註</t>
    </r>
  </si>
  <si>
    <r>
      <rPr>
        <sz val="12"/>
        <rFont val="標楷體"/>
        <family val="4"/>
      </rPr>
      <t>師範學院</t>
    </r>
  </si>
  <si>
    <r>
      <rPr>
        <sz val="12"/>
        <rFont val="標楷體"/>
        <family val="4"/>
      </rPr>
      <t>農學院</t>
    </r>
  </si>
  <si>
    <r>
      <rPr>
        <sz val="12"/>
        <rFont val="標楷體"/>
        <family val="4"/>
      </rPr>
      <t>理工學院</t>
    </r>
  </si>
  <si>
    <r>
      <rPr>
        <sz val="12"/>
        <rFont val="標楷體"/>
        <family val="4"/>
      </rPr>
      <t>生命科學院</t>
    </r>
  </si>
  <si>
    <r>
      <rPr>
        <sz val="12"/>
        <rFont val="標楷體"/>
        <family val="4"/>
      </rPr>
      <t>合計</t>
    </r>
  </si>
  <si>
    <r>
      <rPr>
        <sz val="12"/>
        <color indexed="8"/>
        <rFont val="標楷體"/>
        <family val="4"/>
      </rPr>
      <t>第</t>
    </r>
    <r>
      <rPr>
        <sz val="12"/>
        <color indexed="8"/>
        <rFont val="Times New Roman"/>
        <family val="1"/>
      </rPr>
      <t>1</t>
    </r>
    <r>
      <rPr>
        <sz val="12"/>
        <color indexed="8"/>
        <rFont val="標楷體"/>
        <family val="4"/>
      </rPr>
      <t>年</t>
    </r>
  </si>
  <si>
    <r>
      <rPr>
        <sz val="12"/>
        <color indexed="8"/>
        <rFont val="標楷體"/>
        <family val="4"/>
      </rPr>
      <t>第</t>
    </r>
    <r>
      <rPr>
        <sz val="12"/>
        <color indexed="8"/>
        <rFont val="Times New Roman"/>
        <family val="1"/>
      </rPr>
      <t>2</t>
    </r>
    <r>
      <rPr>
        <sz val="12"/>
        <color indexed="8"/>
        <rFont val="標楷體"/>
        <family val="4"/>
      </rPr>
      <t>年</t>
    </r>
  </si>
  <si>
    <r>
      <rPr>
        <sz val="12"/>
        <color indexed="8"/>
        <rFont val="標楷體"/>
        <family val="4"/>
      </rPr>
      <t>合計：</t>
    </r>
  </si>
  <si>
    <r>
      <rPr>
        <sz val="12"/>
        <color indexed="8"/>
        <rFont val="標楷體"/>
        <family val="4"/>
      </rPr>
      <t>第</t>
    </r>
    <r>
      <rPr>
        <sz val="12"/>
        <color indexed="8"/>
        <rFont val="Times New Roman"/>
        <family val="1"/>
      </rPr>
      <t>3</t>
    </r>
    <r>
      <rPr>
        <sz val="12"/>
        <color indexed="8"/>
        <rFont val="標楷體"/>
        <family val="4"/>
      </rPr>
      <t>年</t>
    </r>
  </si>
  <si>
    <r>
      <rPr>
        <sz val="12"/>
        <color indexed="8"/>
        <rFont val="標楷體"/>
        <family val="4"/>
      </rPr>
      <t>合計：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</si>
</sst>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54">
    <font>
      <sz val="12"/>
      <name val="新細明體"/>
      <family val="1"/>
    </font>
    <font>
      <b/>
      <sz val="18"/>
      <name val="標楷體"/>
      <family val="4"/>
    </font>
    <font>
      <sz val="9"/>
      <name val="新細明體"/>
      <family val="1"/>
    </font>
    <font>
      <b/>
      <sz val="14"/>
      <name val="標楷體"/>
      <family val="4"/>
    </font>
    <font>
      <b/>
      <sz val="12"/>
      <name val="標楷體"/>
      <family val="4"/>
    </font>
    <font>
      <sz val="12"/>
      <color indexed="8"/>
      <name val="Times New Roman"/>
      <family val="1"/>
    </font>
    <font>
      <sz val="12"/>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name val="標楷體"/>
      <family val="4"/>
    </font>
    <font>
      <sz val="12"/>
      <name val="Times New Roman"/>
      <family val="1"/>
    </font>
    <font>
      <sz val="12"/>
      <color indexed="10"/>
      <name val="標楷體"/>
      <family val="4"/>
    </font>
    <font>
      <sz val="12"/>
      <color indexed="10"/>
      <name val="Times New Roman"/>
      <family val="1"/>
    </font>
    <font>
      <b/>
      <sz val="18"/>
      <name val="Times New Roman"/>
      <family val="1"/>
    </font>
    <font>
      <b/>
      <sz val="14"/>
      <name val="Times New Roman"/>
      <family val="1"/>
    </font>
    <font>
      <b/>
      <sz val="12"/>
      <name val="Times New Roman"/>
      <family val="1"/>
    </font>
    <font>
      <u val="single"/>
      <sz val="12"/>
      <color indexed="12"/>
      <name val="新細明體"/>
      <family val="1"/>
    </font>
    <font>
      <u val="single"/>
      <sz val="12"/>
      <color indexed="2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Times New Roman"/>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rgb="FFFFFF00"/>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medium"/>
    </border>
    <border>
      <left style="thin"/>
      <right style="thin"/>
      <top style="thin"/>
      <bottom>
        <color indexed="63"/>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thin"/>
      <right style="thin"/>
      <top style="thin"/>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142">
    <xf numFmtId="0" fontId="0" fillId="0" borderId="0" xfId="0" applyAlignment="1">
      <alignment vertical="center"/>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3" fontId="5" fillId="0" borderId="12" xfId="0" applyNumberFormat="1" applyFont="1" applyBorder="1" applyAlignment="1">
      <alignment horizontal="right" vertical="top" wrapText="1"/>
    </xf>
    <xf numFmtId="3" fontId="5" fillId="0" borderId="12" xfId="0" applyNumberFormat="1" applyFont="1" applyBorder="1" applyAlignment="1">
      <alignment horizontal="right" vertical="center" wrapText="1"/>
    </xf>
    <xf numFmtId="3" fontId="5" fillId="33" borderId="12" xfId="0" applyNumberFormat="1" applyFont="1" applyFill="1" applyBorder="1" applyAlignment="1">
      <alignment horizontal="right" vertical="top" wrapText="1"/>
    </xf>
    <xf numFmtId="0" fontId="5" fillId="0" borderId="12" xfId="0" applyFont="1" applyBorder="1" applyAlignment="1">
      <alignment horizontal="center" vertical="top" wrapText="1"/>
    </xf>
    <xf numFmtId="0" fontId="5" fillId="0" borderId="10" xfId="0" applyFont="1" applyBorder="1" applyAlignment="1">
      <alignment horizontal="justify" vertical="top" wrapText="1"/>
    </xf>
    <xf numFmtId="0" fontId="5" fillId="33" borderId="12" xfId="0" applyFont="1" applyFill="1" applyBorder="1" applyAlignment="1">
      <alignment horizontal="left" vertical="top" wrapText="1"/>
    </xf>
    <xf numFmtId="3" fontId="5" fillId="33" borderId="12" xfId="0" applyNumberFormat="1" applyFont="1" applyFill="1" applyBorder="1" applyAlignment="1">
      <alignment horizontal="left" vertical="top" wrapText="1"/>
    </xf>
    <xf numFmtId="0" fontId="5" fillId="0" borderId="10" xfId="0" applyFont="1" applyBorder="1" applyAlignment="1">
      <alignment horizontal="left" vertical="center" wrapText="1"/>
    </xf>
    <xf numFmtId="0" fontId="5" fillId="0" borderId="12" xfId="0" applyFont="1" applyBorder="1" applyAlignment="1">
      <alignment vertical="center" wrapText="1"/>
    </xf>
    <xf numFmtId="0" fontId="5" fillId="0" borderId="12" xfId="0" applyFont="1" applyBorder="1" applyAlignment="1">
      <alignment horizontal="left" vertical="center" wrapText="1"/>
    </xf>
    <xf numFmtId="3" fontId="5" fillId="0" borderId="10" xfId="0" applyNumberFormat="1" applyFont="1" applyBorder="1" applyAlignment="1">
      <alignment horizontal="right" vertical="center" wrapText="1"/>
    </xf>
    <xf numFmtId="0" fontId="5" fillId="0" borderId="10" xfId="0" applyFont="1" applyBorder="1" applyAlignment="1">
      <alignment horizontal="right" vertical="top" wrapText="1"/>
    </xf>
    <xf numFmtId="0" fontId="5" fillId="0" borderId="13" xfId="0" applyFont="1" applyBorder="1" applyAlignment="1">
      <alignment horizontal="right" vertical="top" wrapText="1"/>
    </xf>
    <xf numFmtId="0" fontId="5" fillId="0" borderId="11" xfId="0" applyFont="1" applyBorder="1" applyAlignment="1">
      <alignment horizontal="right" vertical="top" wrapText="1"/>
    </xf>
    <xf numFmtId="0" fontId="5" fillId="0" borderId="10" xfId="0" applyFont="1" applyBorder="1" applyAlignment="1">
      <alignment horizontal="center" vertical="top" wrapText="1"/>
    </xf>
    <xf numFmtId="0" fontId="5" fillId="0" borderId="13" xfId="0" applyFont="1" applyBorder="1" applyAlignment="1">
      <alignment horizontal="center" vertical="top" wrapText="1"/>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horizontal="justify" vertical="top" wrapText="1"/>
    </xf>
    <xf numFmtId="0" fontId="5" fillId="0" borderId="11" xfId="0" applyFont="1" applyBorder="1" applyAlignment="1">
      <alignment horizontal="justify"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right" vertical="top" wrapText="1"/>
    </xf>
    <xf numFmtId="0" fontId="5" fillId="0" borderId="18" xfId="0" applyFont="1" applyBorder="1" applyAlignment="1">
      <alignment horizontal="right" vertical="top" wrapText="1"/>
    </xf>
    <xf numFmtId="0" fontId="5" fillId="0" borderId="19" xfId="0" applyFont="1" applyBorder="1" applyAlignment="1">
      <alignment horizontal="right" vertical="top"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11" xfId="0" applyFont="1" applyBorder="1" applyAlignment="1">
      <alignment horizontal="left"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13" xfId="0" applyFont="1" applyBorder="1" applyAlignment="1">
      <alignment horizontal="justify" vertical="center" wrapText="1"/>
    </xf>
    <xf numFmtId="3" fontId="5" fillId="0" borderId="22" xfId="0" applyNumberFormat="1" applyFont="1" applyBorder="1" applyAlignment="1">
      <alignment horizontal="right" vertical="top" wrapText="1"/>
    </xf>
    <xf numFmtId="3" fontId="5" fillId="33" borderId="22" xfId="0" applyNumberFormat="1" applyFont="1" applyFill="1" applyBorder="1" applyAlignment="1">
      <alignment horizontal="right" vertical="top" wrapText="1"/>
    </xf>
    <xf numFmtId="0" fontId="5" fillId="0" borderId="22" xfId="0" applyFont="1" applyBorder="1" applyAlignment="1">
      <alignment vertical="top" wrapText="1"/>
    </xf>
    <xf numFmtId="0" fontId="25" fillId="0" borderId="22" xfId="0" applyFont="1" applyBorder="1" applyAlignment="1">
      <alignment horizontal="center" vertical="center" wrapText="1"/>
    </xf>
    <xf numFmtId="0" fontId="25" fillId="0" borderId="22" xfId="0" applyFont="1" applyBorder="1" applyAlignment="1">
      <alignment horizontal="right" vertical="center" wrapText="1"/>
    </xf>
    <xf numFmtId="0" fontId="5" fillId="0" borderId="10" xfId="0" applyFont="1" applyBorder="1" applyAlignment="1">
      <alignment vertical="top" wrapText="1"/>
    </xf>
    <xf numFmtId="0" fontId="5" fillId="0" borderId="13" xfId="0" applyFont="1" applyBorder="1" applyAlignment="1">
      <alignment vertical="top" wrapText="1"/>
    </xf>
    <xf numFmtId="0" fontId="5" fillId="0" borderId="11" xfId="0" applyFont="1" applyBorder="1" applyAlignment="1">
      <alignment vertical="top" wrapText="1"/>
    </xf>
    <xf numFmtId="0" fontId="5" fillId="0" borderId="10" xfId="0" applyFont="1" applyBorder="1" applyAlignment="1">
      <alignment vertical="top" wrapText="1"/>
    </xf>
    <xf numFmtId="10" fontId="5" fillId="0" borderId="10" xfId="0" applyNumberFormat="1" applyFont="1" applyBorder="1" applyAlignment="1">
      <alignment vertical="top" wrapText="1"/>
    </xf>
    <xf numFmtId="10" fontId="5" fillId="0" borderId="13" xfId="0" applyNumberFormat="1" applyFont="1" applyBorder="1" applyAlignment="1">
      <alignment vertical="top" wrapText="1"/>
    </xf>
    <xf numFmtId="10" fontId="5" fillId="0" borderId="11" xfId="0" applyNumberFormat="1" applyFont="1" applyBorder="1" applyAlignment="1">
      <alignment vertical="top" wrapText="1"/>
    </xf>
    <xf numFmtId="10" fontId="5" fillId="0" borderId="10" xfId="0" applyNumberFormat="1" applyFont="1" applyBorder="1" applyAlignment="1">
      <alignment vertical="top" wrapText="1"/>
    </xf>
    <xf numFmtId="10" fontId="5" fillId="0" borderId="13" xfId="0" applyNumberFormat="1" applyFont="1" applyBorder="1" applyAlignment="1">
      <alignment vertical="top" wrapText="1"/>
    </xf>
    <xf numFmtId="10" fontId="5" fillId="0" borderId="11" xfId="0" applyNumberFormat="1" applyFont="1" applyBorder="1" applyAlignment="1">
      <alignment vertical="top" wrapText="1"/>
    </xf>
    <xf numFmtId="3" fontId="52" fillId="34" borderId="12" xfId="0" applyNumberFormat="1" applyFont="1" applyFill="1" applyBorder="1" applyAlignment="1">
      <alignment horizontal="right" vertical="top" wrapText="1"/>
    </xf>
    <xf numFmtId="10" fontId="52" fillId="34" borderId="10" xfId="0" applyNumberFormat="1" applyFont="1" applyFill="1" applyBorder="1" applyAlignment="1">
      <alignment vertical="top" wrapText="1"/>
    </xf>
    <xf numFmtId="3" fontId="52" fillId="0" borderId="12" xfId="0" applyNumberFormat="1" applyFont="1" applyBorder="1" applyAlignment="1">
      <alignment horizontal="right" vertical="top" wrapText="1"/>
    </xf>
    <xf numFmtId="3" fontId="52" fillId="33" borderId="12" xfId="0" applyNumberFormat="1" applyFont="1" applyFill="1" applyBorder="1" applyAlignment="1">
      <alignment horizontal="right" vertical="top" wrapText="1"/>
    </xf>
    <xf numFmtId="3" fontId="5" fillId="0" borderId="23" xfId="0" applyNumberFormat="1" applyFont="1" applyBorder="1" applyAlignment="1">
      <alignment horizontal="right" vertical="top" wrapText="1"/>
    </xf>
    <xf numFmtId="3" fontId="5" fillId="33" borderId="23" xfId="0" applyNumberFormat="1" applyFont="1" applyFill="1" applyBorder="1" applyAlignment="1">
      <alignment horizontal="right" vertical="top" wrapText="1"/>
    </xf>
    <xf numFmtId="10" fontId="5" fillId="0" borderId="22" xfId="0" applyNumberFormat="1" applyFont="1" applyBorder="1" applyAlignment="1">
      <alignment vertical="top" wrapText="1"/>
    </xf>
    <xf numFmtId="10" fontId="5" fillId="0" borderId="10" xfId="0" applyNumberFormat="1" applyFont="1" applyFill="1" applyBorder="1" applyAlignment="1">
      <alignment vertical="top" wrapText="1"/>
    </xf>
    <xf numFmtId="3" fontId="52" fillId="0" borderId="12" xfId="0" applyNumberFormat="1" applyFont="1" applyFill="1" applyBorder="1" applyAlignment="1">
      <alignment horizontal="right" vertical="top" wrapText="1"/>
    </xf>
    <xf numFmtId="3" fontId="5" fillId="0" borderId="12" xfId="0" applyNumberFormat="1" applyFont="1" applyFill="1" applyBorder="1" applyAlignment="1">
      <alignment horizontal="right" vertical="top" wrapText="1"/>
    </xf>
    <xf numFmtId="0" fontId="28" fillId="0" borderId="0" xfId="0" applyFont="1" applyAlignment="1">
      <alignment vertical="center"/>
    </xf>
    <xf numFmtId="0" fontId="25" fillId="0" borderId="0" xfId="0" applyFont="1" applyAlignment="1">
      <alignment vertical="center"/>
    </xf>
    <xf numFmtId="0" fontId="29" fillId="0" borderId="0" xfId="0" applyFont="1" applyAlignment="1">
      <alignment vertical="center"/>
    </xf>
    <xf numFmtId="0" fontId="29" fillId="0" borderId="12" xfId="0" applyFont="1" applyBorder="1" applyAlignment="1">
      <alignment horizontal="center" vertical="center" wrapText="1"/>
    </xf>
    <xf numFmtId="0" fontId="29"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30" fillId="0" borderId="23" xfId="0" applyFont="1" applyBorder="1" applyAlignment="1">
      <alignment horizontal="center" vertical="center" wrapText="1"/>
    </xf>
    <xf numFmtId="0" fontId="52" fillId="0" borderId="12" xfId="0" applyFont="1" applyFill="1" applyBorder="1" applyAlignment="1">
      <alignment vertical="top" wrapText="1"/>
    </xf>
    <xf numFmtId="0" fontId="52" fillId="0" borderId="12" xfId="0" applyFont="1" applyFill="1" applyBorder="1" applyAlignment="1">
      <alignment horizontal="left" vertical="top" wrapText="1"/>
    </xf>
    <xf numFmtId="0" fontId="5" fillId="0" borderId="12" xfId="0" applyFont="1" applyFill="1" applyBorder="1" applyAlignment="1">
      <alignment horizontal="left" vertical="top" wrapText="1"/>
    </xf>
    <xf numFmtId="0" fontId="25" fillId="0" borderId="0" xfId="0" applyFont="1" applyFill="1" applyAlignment="1">
      <alignment vertical="center"/>
    </xf>
    <xf numFmtId="0" fontId="5" fillId="33" borderId="12" xfId="0" applyFont="1" applyFill="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xf>
    <xf numFmtId="3" fontId="5" fillId="33" borderId="12" xfId="0" applyNumberFormat="1" applyFont="1" applyFill="1" applyBorder="1" applyAlignment="1">
      <alignment horizontal="right" vertical="center" wrapText="1"/>
    </xf>
    <xf numFmtId="3" fontId="5" fillId="33" borderId="12" xfId="0" applyNumberFormat="1" applyFont="1" applyFill="1" applyBorder="1" applyAlignment="1">
      <alignment horizontal="left" vertical="center" wrapText="1"/>
    </xf>
    <xf numFmtId="0" fontId="5" fillId="0" borderId="10" xfId="0" applyFont="1" applyBorder="1" applyAlignment="1">
      <alignment horizontal="right" vertical="center" wrapText="1"/>
    </xf>
    <xf numFmtId="0" fontId="5" fillId="0" borderId="13" xfId="0" applyFont="1" applyBorder="1" applyAlignment="1">
      <alignment horizontal="right" vertical="center" wrapText="1"/>
    </xf>
    <xf numFmtId="0" fontId="5" fillId="0" borderId="11" xfId="0" applyFont="1" applyBorder="1" applyAlignment="1">
      <alignment horizontal="right" vertical="center" wrapText="1"/>
    </xf>
    <xf numFmtId="0" fontId="5" fillId="33" borderId="12" xfId="0" applyFont="1" applyFill="1" applyBorder="1" applyAlignment="1">
      <alignment vertical="center" wrapText="1"/>
    </xf>
    <xf numFmtId="0" fontId="5" fillId="33" borderId="12" xfId="0" applyFont="1" applyFill="1" applyBorder="1" applyAlignment="1">
      <alignment horizontal="left" vertical="center" wrapText="1"/>
    </xf>
    <xf numFmtId="0" fontId="5" fillId="0" borderId="12" xfId="0" applyFont="1" applyBorder="1" applyAlignment="1">
      <alignment horizontal="justify" vertical="top" wrapText="1"/>
    </xf>
    <xf numFmtId="0" fontId="5" fillId="0" borderId="19" xfId="0" applyFont="1" applyBorder="1" applyAlignment="1">
      <alignment horizontal="justify" vertical="top" wrapText="1"/>
    </xf>
    <xf numFmtId="0" fontId="5" fillId="0" borderId="10" xfId="0" applyFont="1" applyBorder="1" applyAlignment="1">
      <alignment vertical="center" wrapText="1"/>
    </xf>
    <xf numFmtId="0" fontId="5" fillId="0" borderId="24" xfId="0" applyFont="1" applyBorder="1" applyAlignment="1">
      <alignment horizontal="justify" vertical="top" wrapText="1"/>
    </xf>
    <xf numFmtId="0" fontId="52" fillId="34" borderId="12" xfId="0" applyFont="1" applyFill="1" applyBorder="1" applyAlignment="1">
      <alignment vertical="top" wrapText="1"/>
    </xf>
    <xf numFmtId="0" fontId="52" fillId="34" borderId="12" xfId="0" applyFont="1" applyFill="1" applyBorder="1" applyAlignment="1">
      <alignment horizontal="left" vertical="top" wrapText="1"/>
    </xf>
    <xf numFmtId="0" fontId="25" fillId="34" borderId="0" xfId="0" applyFont="1" applyFill="1" applyAlignment="1">
      <alignment vertical="center"/>
    </xf>
    <xf numFmtId="0" fontId="52" fillId="33" borderId="12" xfId="0" applyFont="1" applyFill="1" applyBorder="1" applyAlignment="1">
      <alignment vertical="top" wrapText="1"/>
    </xf>
    <xf numFmtId="0" fontId="52" fillId="33" borderId="12" xfId="0" applyFont="1" applyFill="1" applyBorder="1" applyAlignment="1">
      <alignment horizontal="left" vertical="top" wrapText="1"/>
    </xf>
    <xf numFmtId="3" fontId="52" fillId="0" borderId="12" xfId="0" applyNumberFormat="1" applyFont="1" applyFill="1" applyBorder="1" applyAlignment="1">
      <alignment horizontal="left" vertical="top" wrapText="1"/>
    </xf>
    <xf numFmtId="0" fontId="52" fillId="0" borderId="12" xfId="0" applyFont="1" applyBorder="1" applyAlignment="1">
      <alignment horizontal="left" vertical="top" wrapText="1"/>
    </xf>
    <xf numFmtId="0" fontId="52" fillId="33" borderId="12" xfId="0" applyFont="1" applyFill="1" applyBorder="1" applyAlignment="1">
      <alignment vertical="center" wrapText="1"/>
    </xf>
    <xf numFmtId="0" fontId="52" fillId="33" borderId="12" xfId="0" applyFont="1" applyFill="1" applyBorder="1" applyAlignment="1">
      <alignment horizontal="left" vertical="center" wrapText="1"/>
    </xf>
    <xf numFmtId="0" fontId="29" fillId="0" borderId="2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10" xfId="0" applyFont="1" applyBorder="1" applyAlignment="1">
      <alignment horizontal="center"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2" fillId="0" borderId="12" xfId="0" applyFont="1" applyBorder="1" applyAlignment="1">
      <alignment vertical="top" wrapText="1"/>
    </xf>
    <xf numFmtId="0" fontId="5" fillId="0" borderId="19" xfId="0" applyFont="1" applyBorder="1" applyAlignment="1">
      <alignment vertical="center" wrapText="1"/>
    </xf>
    <xf numFmtId="0" fontId="5" fillId="0" borderId="11" xfId="0" applyFont="1" applyBorder="1" applyAlignment="1">
      <alignment horizontal="justify" vertical="center" wrapText="1"/>
    </xf>
    <xf numFmtId="0" fontId="52" fillId="0" borderId="12" xfId="0" applyFont="1" applyBorder="1" applyAlignment="1">
      <alignment vertical="center" wrapText="1"/>
    </xf>
    <xf numFmtId="3" fontId="52" fillId="0" borderId="12" xfId="0" applyNumberFormat="1" applyFont="1" applyBorder="1" applyAlignment="1">
      <alignment horizontal="right" vertical="center" wrapText="1"/>
    </xf>
    <xf numFmtId="0" fontId="52" fillId="0" borderId="12" xfId="0" applyFont="1" applyBorder="1" applyAlignment="1">
      <alignment horizontal="left" vertical="center" wrapText="1"/>
    </xf>
    <xf numFmtId="10" fontId="52" fillId="0" borderId="10" xfId="0" applyNumberFormat="1" applyFont="1" applyBorder="1" applyAlignment="1">
      <alignment vertical="top" wrapText="1"/>
    </xf>
    <xf numFmtId="3" fontId="5" fillId="0" borderId="16" xfId="0" applyNumberFormat="1" applyFont="1" applyBorder="1" applyAlignment="1">
      <alignment horizontal="right" vertical="top"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xf>
    <xf numFmtId="0" fontId="25" fillId="0" borderId="22" xfId="0" applyFont="1" applyBorder="1" applyAlignment="1">
      <alignment vertical="center"/>
    </xf>
    <xf numFmtId="0" fontId="25" fillId="0" borderId="26" xfId="0" applyFont="1" applyBorder="1" applyAlignment="1">
      <alignment horizontal="center" vertical="center" wrapText="1"/>
    </xf>
    <xf numFmtId="0" fontId="5" fillId="0" borderId="22" xfId="0" applyFont="1" applyBorder="1" applyAlignment="1">
      <alignment horizontal="left" vertical="top" wrapText="1"/>
    </xf>
    <xf numFmtId="10" fontId="25" fillId="0" borderId="27" xfId="0" applyNumberFormat="1" applyFont="1" applyBorder="1" applyAlignment="1">
      <alignment horizontal="right" vertical="center"/>
    </xf>
    <xf numFmtId="0" fontId="5" fillId="33" borderId="22" xfId="0" applyFont="1" applyFill="1" applyBorder="1" applyAlignment="1">
      <alignment vertical="center" wrapText="1"/>
    </xf>
    <xf numFmtId="0" fontId="5" fillId="33" borderId="22" xfId="0" applyFont="1" applyFill="1" applyBorder="1" applyAlignment="1">
      <alignment horizontal="left" vertical="top" wrapText="1"/>
    </xf>
    <xf numFmtId="0" fontId="5" fillId="33" borderId="22" xfId="0" applyFont="1" applyFill="1" applyBorder="1" applyAlignment="1">
      <alignment horizontal="left" vertical="center" wrapText="1"/>
    </xf>
    <xf numFmtId="0" fontId="25" fillId="0" borderId="22" xfId="0" applyFont="1" applyBorder="1" applyAlignment="1">
      <alignment horizontal="center" vertical="center" wrapText="1"/>
    </xf>
    <xf numFmtId="0" fontId="5" fillId="0" borderId="16" xfId="0" applyFont="1" applyBorder="1" applyAlignment="1">
      <alignment vertical="top" wrapText="1"/>
    </xf>
    <xf numFmtId="0" fontId="5" fillId="0" borderId="16" xfId="0" applyFont="1" applyBorder="1" applyAlignment="1">
      <alignment horizontal="left" vertical="top" wrapText="1"/>
    </xf>
    <xf numFmtId="0" fontId="25" fillId="0" borderId="21" xfId="0" applyFont="1" applyBorder="1" applyAlignment="1">
      <alignment vertical="center" wrapText="1"/>
    </xf>
    <xf numFmtId="0" fontId="25" fillId="0" borderId="15" xfId="0" applyFont="1" applyBorder="1" applyAlignment="1">
      <alignment vertical="center" wrapText="1"/>
    </xf>
    <xf numFmtId="0" fontId="25" fillId="0" borderId="16" xfId="0" applyFont="1" applyBorder="1" applyAlignment="1">
      <alignment vertical="center" wrapText="1"/>
    </xf>
    <xf numFmtId="0" fontId="53" fillId="0" borderId="12" xfId="0" applyFont="1" applyBorder="1" applyAlignment="1">
      <alignment vertical="top" wrapText="1"/>
    </xf>
    <xf numFmtId="3" fontId="53" fillId="0" borderId="12" xfId="0" applyNumberFormat="1" applyFont="1" applyBorder="1" applyAlignment="1">
      <alignment horizontal="right" vertical="top" wrapText="1"/>
    </xf>
    <xf numFmtId="0" fontId="53" fillId="0" borderId="12" xfId="0" applyFont="1" applyBorder="1" applyAlignment="1">
      <alignment horizontal="left" vertical="top" wrapText="1"/>
    </xf>
    <xf numFmtId="10" fontId="53" fillId="0" borderId="10" xfId="0" applyNumberFormat="1" applyFont="1" applyBorder="1" applyAlignment="1">
      <alignment vertical="top" wrapText="1"/>
    </xf>
    <xf numFmtId="0" fontId="53" fillId="33" borderId="12" xfId="0" applyFont="1" applyFill="1" applyBorder="1" applyAlignment="1">
      <alignment vertical="top" wrapText="1"/>
    </xf>
    <xf numFmtId="3" fontId="53" fillId="33" borderId="12" xfId="0" applyNumberFormat="1" applyFont="1" applyFill="1" applyBorder="1" applyAlignment="1">
      <alignment horizontal="right" vertical="top" wrapText="1"/>
    </xf>
    <xf numFmtId="0" fontId="53" fillId="33" borderId="12" xfId="0" applyFont="1" applyFill="1" applyBorder="1" applyAlignment="1">
      <alignment horizontal="left" vertical="top" wrapText="1"/>
    </xf>
    <xf numFmtId="3" fontId="53" fillId="33" borderId="12" xfId="0" applyNumberFormat="1" applyFont="1" applyFill="1" applyBorder="1" applyAlignment="1">
      <alignment horizontal="left" vertical="top" wrapText="1"/>
    </xf>
    <xf numFmtId="0" fontId="53" fillId="0" borderId="12" xfId="0" applyFont="1" applyBorder="1" applyAlignment="1">
      <alignment vertical="center" wrapText="1"/>
    </xf>
    <xf numFmtId="3" fontId="53" fillId="0" borderId="12" xfId="0" applyNumberFormat="1" applyFont="1" applyBorder="1" applyAlignment="1">
      <alignment horizontal="right" vertical="center" wrapText="1"/>
    </xf>
    <xf numFmtId="0" fontId="53" fillId="0" borderId="12" xfId="0" applyFont="1" applyBorder="1" applyAlignment="1">
      <alignment horizontal="left" vertical="center" wrapText="1"/>
    </xf>
    <xf numFmtId="3" fontId="53" fillId="33" borderId="12" xfId="0" applyNumberFormat="1" applyFont="1" applyFill="1" applyBorder="1" applyAlignment="1">
      <alignment horizontal="right" vertical="center" wrapText="1"/>
    </xf>
    <xf numFmtId="3" fontId="53" fillId="33" borderId="12" xfId="0" applyNumberFormat="1" applyFont="1" applyFill="1" applyBorder="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1"/>
  <sheetViews>
    <sheetView zoomScalePageLayoutView="0" workbookViewId="0" topLeftCell="A1">
      <selection activeCell="F4" sqref="F4:K7"/>
    </sheetView>
  </sheetViews>
  <sheetFormatPr defaultColWidth="9.00390625" defaultRowHeight="16.5"/>
  <cols>
    <col min="1" max="1" width="4.50390625" style="68" customWidth="1"/>
    <col min="2" max="2" width="11.125" style="68" customWidth="1"/>
    <col min="3" max="3" width="9.00390625" style="68" customWidth="1"/>
    <col min="4" max="4" width="10.375" style="68" customWidth="1"/>
    <col min="5" max="5" width="33.625" style="68" customWidth="1"/>
    <col min="6" max="6" width="7.25390625" style="68" customWidth="1"/>
    <col min="7" max="7" width="12.625" style="68" customWidth="1"/>
    <col min="8" max="8" width="7.25390625" style="68" customWidth="1"/>
    <col min="9" max="9" width="12.25390625" style="68" customWidth="1"/>
    <col min="10" max="10" width="7.00390625" style="68" customWidth="1"/>
    <col min="11" max="11" width="12.75390625" style="68" customWidth="1"/>
    <col min="12" max="12" width="9.75390625" style="68" customWidth="1"/>
    <col min="13" max="16384" width="9.00390625" style="68" customWidth="1"/>
  </cols>
  <sheetData>
    <row r="1" spans="1:11" ht="25.5">
      <c r="A1" s="67" t="s">
        <v>47</v>
      </c>
      <c r="K1" s="69" t="s">
        <v>43</v>
      </c>
    </row>
    <row r="2" ht="20.25" thickBot="1">
      <c r="A2" s="69" t="s">
        <v>92</v>
      </c>
    </row>
    <row r="3" spans="1:12" ht="39.75" thickBot="1">
      <c r="A3" s="70" t="s">
        <v>11</v>
      </c>
      <c r="B3" s="70" t="s">
        <v>12</v>
      </c>
      <c r="C3" s="70" t="s">
        <v>13</v>
      </c>
      <c r="D3" s="70" t="s">
        <v>14</v>
      </c>
      <c r="E3" s="70" t="s">
        <v>15</v>
      </c>
      <c r="F3" s="71" t="s">
        <v>16</v>
      </c>
      <c r="G3" s="72"/>
      <c r="H3" s="73" t="s">
        <v>17</v>
      </c>
      <c r="I3" s="72"/>
      <c r="J3" s="71" t="s">
        <v>18</v>
      </c>
      <c r="K3" s="72"/>
      <c r="L3" s="70" t="s">
        <v>19</v>
      </c>
    </row>
    <row r="4" spans="1:12" s="94" customFormat="1" ht="17.25" thickBot="1">
      <c r="A4" s="17">
        <v>1</v>
      </c>
      <c r="B4" s="47" t="s">
        <v>93</v>
      </c>
      <c r="C4" s="20" t="s">
        <v>94</v>
      </c>
      <c r="D4" s="20" t="s">
        <v>44</v>
      </c>
      <c r="E4" s="20" t="s">
        <v>95</v>
      </c>
      <c r="F4" s="92" t="s">
        <v>9</v>
      </c>
      <c r="G4" s="57">
        <v>28430</v>
      </c>
      <c r="H4" s="93" t="s">
        <v>9</v>
      </c>
      <c r="I4" s="57">
        <v>5685</v>
      </c>
      <c r="J4" s="93" t="s">
        <v>9</v>
      </c>
      <c r="K4" s="57">
        <v>34115</v>
      </c>
      <c r="L4" s="58">
        <f>I4/G4</f>
        <v>0.19996482588814632</v>
      </c>
    </row>
    <row r="5" spans="1:12" ht="17.25" thickBot="1">
      <c r="A5" s="18"/>
      <c r="B5" s="48"/>
      <c r="C5" s="21"/>
      <c r="D5" s="21"/>
      <c r="E5" s="21"/>
      <c r="F5" s="79" t="s">
        <v>7</v>
      </c>
      <c r="G5" s="3">
        <v>0</v>
      </c>
      <c r="H5" s="80" t="s">
        <v>7</v>
      </c>
      <c r="I5" s="3">
        <v>0</v>
      </c>
      <c r="J5" s="80" t="s">
        <v>7</v>
      </c>
      <c r="K5" s="3">
        <v>0</v>
      </c>
      <c r="L5" s="52"/>
    </row>
    <row r="6" spans="1:12" ht="17.25" thickBot="1">
      <c r="A6" s="18"/>
      <c r="B6" s="48"/>
      <c r="C6" s="21"/>
      <c r="D6" s="21"/>
      <c r="E6" s="21"/>
      <c r="F6" s="79" t="s">
        <v>8</v>
      </c>
      <c r="G6" s="3">
        <v>0</v>
      </c>
      <c r="H6" s="80" t="s">
        <v>8</v>
      </c>
      <c r="I6" s="3">
        <v>0</v>
      </c>
      <c r="J6" s="80" t="s">
        <v>8</v>
      </c>
      <c r="K6" s="3">
        <v>0</v>
      </c>
      <c r="L6" s="52"/>
    </row>
    <row r="7" spans="1:12" ht="17.25" thickBot="1">
      <c r="A7" s="19"/>
      <c r="B7" s="49"/>
      <c r="C7" s="22"/>
      <c r="D7" s="22"/>
      <c r="E7" s="22"/>
      <c r="F7" s="95" t="s">
        <v>96</v>
      </c>
      <c r="G7" s="57">
        <v>28430</v>
      </c>
      <c r="H7" s="96" t="s">
        <v>96</v>
      </c>
      <c r="I7" s="57">
        <v>5685</v>
      </c>
      <c r="J7" s="97" t="s">
        <v>97</v>
      </c>
      <c r="K7" s="59">
        <v>34115</v>
      </c>
      <c r="L7" s="53"/>
    </row>
    <row r="8" spans="1:12" ht="17.25" thickBot="1">
      <c r="A8" s="17"/>
      <c r="B8" s="14"/>
      <c r="C8" s="20"/>
      <c r="D8" s="14"/>
      <c r="E8" s="83" t="s">
        <v>29</v>
      </c>
      <c r="F8" s="92" t="s">
        <v>9</v>
      </c>
      <c r="G8" s="57">
        <v>28430</v>
      </c>
      <c r="H8" s="93" t="s">
        <v>9</v>
      </c>
      <c r="I8" s="57">
        <v>5685</v>
      </c>
      <c r="J8" s="98" t="s">
        <v>9</v>
      </c>
      <c r="K8" s="59">
        <v>34115</v>
      </c>
      <c r="L8" s="54"/>
    </row>
    <row r="9" spans="1:12" ht="17.25" thickBot="1">
      <c r="A9" s="18"/>
      <c r="B9" s="15"/>
      <c r="C9" s="21"/>
      <c r="D9" s="15"/>
      <c r="E9" s="84"/>
      <c r="F9" s="79" t="s">
        <v>7</v>
      </c>
      <c r="G9" s="3">
        <v>0</v>
      </c>
      <c r="H9" s="80" t="s">
        <v>7</v>
      </c>
      <c r="I9" s="3">
        <v>0</v>
      </c>
      <c r="J9" s="80" t="s">
        <v>7</v>
      </c>
      <c r="K9" s="3">
        <v>0</v>
      </c>
      <c r="L9" s="55"/>
    </row>
    <row r="10" spans="1:12" ht="17.25" thickBot="1">
      <c r="A10" s="18"/>
      <c r="B10" s="15"/>
      <c r="C10" s="21"/>
      <c r="D10" s="15"/>
      <c r="E10" s="84"/>
      <c r="F10" s="79" t="s">
        <v>8</v>
      </c>
      <c r="G10" s="3">
        <v>0</v>
      </c>
      <c r="H10" s="80" t="s">
        <v>8</v>
      </c>
      <c r="I10" s="3">
        <v>0</v>
      </c>
      <c r="J10" s="80" t="s">
        <v>8</v>
      </c>
      <c r="K10" s="3">
        <v>0</v>
      </c>
      <c r="L10" s="55"/>
    </row>
    <row r="11" spans="1:12" ht="17.25" thickBot="1">
      <c r="A11" s="19"/>
      <c r="B11" s="16"/>
      <c r="C11" s="22"/>
      <c r="D11" s="16"/>
      <c r="E11" s="85"/>
      <c r="F11" s="99" t="s">
        <v>97</v>
      </c>
      <c r="G11" s="57">
        <v>28430</v>
      </c>
      <c r="H11" s="96" t="s">
        <v>96</v>
      </c>
      <c r="I11" s="57">
        <v>5685</v>
      </c>
      <c r="J11" s="100" t="s">
        <v>97</v>
      </c>
      <c r="K11" s="60">
        <v>34115</v>
      </c>
      <c r="L11" s="56"/>
    </row>
  </sheetData>
  <sheetProtection/>
  <mergeCells count="14">
    <mergeCell ref="F3:G3"/>
    <mergeCell ref="H3:I3"/>
    <mergeCell ref="J3:K3"/>
    <mergeCell ref="A4:A7"/>
    <mergeCell ref="B4:B7"/>
    <mergeCell ref="C4:C7"/>
    <mergeCell ref="D4:D7"/>
    <mergeCell ref="E4:E7"/>
    <mergeCell ref="E8:E11"/>
    <mergeCell ref="L8:L11"/>
    <mergeCell ref="A8:A11"/>
    <mergeCell ref="B8:B11"/>
    <mergeCell ref="C8:C11"/>
    <mergeCell ref="D8:D11"/>
  </mergeCells>
  <printOptions/>
  <pageMargins left="0.29" right="0.2" top="0.7" bottom="0.68"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35"/>
  <sheetViews>
    <sheetView zoomScalePageLayoutView="0" workbookViewId="0" topLeftCell="A19">
      <selection activeCell="F32" sqref="F32:K35"/>
    </sheetView>
  </sheetViews>
  <sheetFormatPr defaultColWidth="9.00390625" defaultRowHeight="16.5"/>
  <cols>
    <col min="1" max="1" width="4.50390625" style="68" customWidth="1"/>
    <col min="2" max="2" width="11.125" style="68" customWidth="1"/>
    <col min="3" max="3" width="9.00390625" style="68" customWidth="1"/>
    <col min="4" max="4" width="10.375" style="68" customWidth="1"/>
    <col min="5" max="5" width="33.625" style="68" customWidth="1"/>
    <col min="6" max="6" width="7.25390625" style="68" customWidth="1"/>
    <col min="7" max="7" width="12.625" style="68" customWidth="1"/>
    <col min="8" max="8" width="7.25390625" style="68" customWidth="1"/>
    <col min="9" max="9" width="12.25390625" style="68" customWidth="1"/>
    <col min="10" max="10" width="7.00390625" style="68" customWidth="1"/>
    <col min="11" max="11" width="12.75390625" style="68" customWidth="1"/>
    <col min="12" max="12" width="9.75390625" style="68" customWidth="1"/>
    <col min="13" max="16384" width="9.00390625" style="68" customWidth="1"/>
  </cols>
  <sheetData>
    <row r="1" spans="1:11" ht="25.5">
      <c r="A1" s="67" t="s">
        <v>47</v>
      </c>
      <c r="K1" s="69" t="s">
        <v>43</v>
      </c>
    </row>
    <row r="2" ht="20.25" thickBot="1">
      <c r="A2" s="69" t="s">
        <v>98</v>
      </c>
    </row>
    <row r="3" spans="1:12" ht="39.75" thickBot="1">
      <c r="A3" s="101" t="s">
        <v>11</v>
      </c>
      <c r="B3" s="102" t="s">
        <v>12</v>
      </c>
      <c r="C3" s="70" t="s">
        <v>13</v>
      </c>
      <c r="D3" s="70" t="s">
        <v>14</v>
      </c>
      <c r="E3" s="70" t="s">
        <v>15</v>
      </c>
      <c r="F3" s="71" t="s">
        <v>16</v>
      </c>
      <c r="G3" s="72"/>
      <c r="H3" s="73" t="s">
        <v>17</v>
      </c>
      <c r="I3" s="72"/>
      <c r="J3" s="71" t="s">
        <v>18</v>
      </c>
      <c r="K3" s="72"/>
      <c r="L3" s="103" t="s">
        <v>19</v>
      </c>
    </row>
    <row r="4" spans="1:12" ht="17.25" thickBot="1">
      <c r="A4" s="29">
        <v>1</v>
      </c>
      <c r="B4" s="104" t="s">
        <v>99</v>
      </c>
      <c r="C4" s="32" t="s">
        <v>100</v>
      </c>
      <c r="D4" s="35" t="s">
        <v>5</v>
      </c>
      <c r="E4" s="40" t="s">
        <v>101</v>
      </c>
      <c r="F4" s="79" t="s">
        <v>6</v>
      </c>
      <c r="G4" s="3">
        <v>154167</v>
      </c>
      <c r="H4" s="80" t="s">
        <v>6</v>
      </c>
      <c r="I4" s="3">
        <v>30833</v>
      </c>
      <c r="J4" s="80" t="s">
        <v>6</v>
      </c>
      <c r="K4" s="61">
        <v>185000</v>
      </c>
      <c r="L4" s="63">
        <f>I4/G4</f>
        <v>0.19999740541101532</v>
      </c>
    </row>
    <row r="5" spans="1:12" ht="17.25" thickBot="1">
      <c r="A5" s="30"/>
      <c r="B5" s="105"/>
      <c r="C5" s="33"/>
      <c r="D5" s="36"/>
      <c r="E5" s="41"/>
      <c r="F5" s="106" t="s">
        <v>40</v>
      </c>
      <c r="G5" s="59">
        <v>245833</v>
      </c>
      <c r="H5" s="80" t="s">
        <v>7</v>
      </c>
      <c r="I5" s="3">
        <v>49167</v>
      </c>
      <c r="J5" s="80" t="s">
        <v>7</v>
      </c>
      <c r="K5" s="61">
        <v>295000</v>
      </c>
      <c r="L5" s="63">
        <f>I5/G5</f>
        <v>0.20000162712085034</v>
      </c>
    </row>
    <row r="6" spans="1:12" ht="17.25" thickBot="1">
      <c r="A6" s="30"/>
      <c r="B6" s="105"/>
      <c r="C6" s="33"/>
      <c r="D6" s="36"/>
      <c r="E6" s="41"/>
      <c r="F6" s="79" t="s">
        <v>8</v>
      </c>
      <c r="G6" s="3">
        <v>116667</v>
      </c>
      <c r="H6" s="80" t="s">
        <v>8</v>
      </c>
      <c r="I6" s="3">
        <v>23333</v>
      </c>
      <c r="J6" s="80" t="s">
        <v>8</v>
      </c>
      <c r="K6" s="61">
        <v>140000</v>
      </c>
      <c r="L6" s="63">
        <f aca="true" t="shared" si="0" ref="L6:L35">I6/G6</f>
        <v>0.19999657143836733</v>
      </c>
    </row>
    <row r="7" spans="1:12" ht="17.25" thickBot="1">
      <c r="A7" s="31"/>
      <c r="B7" s="107"/>
      <c r="C7" s="34"/>
      <c r="D7" s="37"/>
      <c r="E7" s="108"/>
      <c r="F7" s="95" t="s">
        <v>96</v>
      </c>
      <c r="G7" s="60">
        <f>SUM(G4:G6)</f>
        <v>516667</v>
      </c>
      <c r="H7" s="8" t="s">
        <v>2</v>
      </c>
      <c r="I7" s="5">
        <f>SUM(I4:I6)</f>
        <v>103333</v>
      </c>
      <c r="J7" s="9" t="s">
        <v>3</v>
      </c>
      <c r="K7" s="62">
        <f>SUM(K4:K6)</f>
        <v>620000</v>
      </c>
      <c r="L7" s="63">
        <f t="shared" si="0"/>
        <v>0.1999992258069511</v>
      </c>
    </row>
    <row r="8" spans="1:12" ht="17.25" thickBot="1">
      <c r="A8" s="29">
        <v>2</v>
      </c>
      <c r="B8" s="104" t="s">
        <v>99</v>
      </c>
      <c r="C8" s="32" t="s">
        <v>0</v>
      </c>
      <c r="D8" s="35" t="s">
        <v>22</v>
      </c>
      <c r="E8" s="40" t="s">
        <v>1</v>
      </c>
      <c r="F8" s="79" t="s">
        <v>6</v>
      </c>
      <c r="G8" s="3">
        <v>331667</v>
      </c>
      <c r="H8" s="80" t="s">
        <v>6</v>
      </c>
      <c r="I8" s="3">
        <v>66333</v>
      </c>
      <c r="J8" s="80" t="s">
        <v>6</v>
      </c>
      <c r="K8" s="61">
        <v>398000</v>
      </c>
      <c r="L8" s="63">
        <f t="shared" si="0"/>
        <v>0.19999879397106132</v>
      </c>
    </row>
    <row r="9" spans="1:12" ht="17.25" thickBot="1">
      <c r="A9" s="30"/>
      <c r="B9" s="105"/>
      <c r="C9" s="33"/>
      <c r="D9" s="36"/>
      <c r="E9" s="41"/>
      <c r="F9" s="79" t="s">
        <v>7</v>
      </c>
      <c r="G9" s="3">
        <v>245833</v>
      </c>
      <c r="H9" s="80" t="s">
        <v>7</v>
      </c>
      <c r="I9" s="3">
        <v>49167</v>
      </c>
      <c r="J9" s="80" t="s">
        <v>7</v>
      </c>
      <c r="K9" s="61">
        <v>295000</v>
      </c>
      <c r="L9" s="63">
        <f t="shared" si="0"/>
        <v>0.20000162712085034</v>
      </c>
    </row>
    <row r="10" spans="1:12" ht="17.25" thickBot="1">
      <c r="A10" s="30"/>
      <c r="B10" s="105"/>
      <c r="C10" s="33"/>
      <c r="D10" s="36"/>
      <c r="E10" s="41"/>
      <c r="F10" s="79" t="s">
        <v>8</v>
      </c>
      <c r="G10" s="3">
        <v>165000</v>
      </c>
      <c r="H10" s="80" t="s">
        <v>8</v>
      </c>
      <c r="I10" s="3">
        <v>33000</v>
      </c>
      <c r="J10" s="80" t="s">
        <v>8</v>
      </c>
      <c r="K10" s="61">
        <v>198000</v>
      </c>
      <c r="L10" s="63">
        <f t="shared" si="0"/>
        <v>0.2</v>
      </c>
    </row>
    <row r="11" spans="1:12" ht="17.25" thickBot="1">
      <c r="A11" s="30"/>
      <c r="B11" s="107"/>
      <c r="C11" s="33"/>
      <c r="D11" s="36"/>
      <c r="E11" s="41"/>
      <c r="F11" s="78" t="s">
        <v>2</v>
      </c>
      <c r="G11" s="5">
        <f>SUM(G8:G10)</f>
        <v>742500</v>
      </c>
      <c r="H11" s="8" t="s">
        <v>2</v>
      </c>
      <c r="I11" s="5">
        <f>SUM(I8:I10)</f>
        <v>148500</v>
      </c>
      <c r="J11" s="9" t="s">
        <v>3</v>
      </c>
      <c r="K11" s="62">
        <f>SUM(K8:K10)</f>
        <v>891000</v>
      </c>
      <c r="L11" s="63">
        <f t="shared" si="0"/>
        <v>0.2</v>
      </c>
    </row>
    <row r="12" spans="1:12" ht="17.25" thickBot="1">
      <c r="A12" s="39">
        <v>3</v>
      </c>
      <c r="B12" s="104" t="s">
        <v>99</v>
      </c>
      <c r="C12" s="32" t="s">
        <v>102</v>
      </c>
      <c r="D12" s="35" t="s">
        <v>5</v>
      </c>
      <c r="E12" s="40" t="s">
        <v>103</v>
      </c>
      <c r="F12" s="79" t="s">
        <v>6</v>
      </c>
      <c r="G12" s="3">
        <v>658334</v>
      </c>
      <c r="H12" s="80" t="s">
        <v>6</v>
      </c>
      <c r="I12" s="3">
        <v>131666</v>
      </c>
      <c r="J12" s="80" t="s">
        <v>6</v>
      </c>
      <c r="K12" s="61">
        <v>790000</v>
      </c>
      <c r="L12" s="63">
        <f t="shared" si="0"/>
        <v>0.19999878481135716</v>
      </c>
    </row>
    <row r="13" spans="1:12" ht="17.25" thickBot="1">
      <c r="A13" s="39"/>
      <c r="B13" s="105"/>
      <c r="C13" s="33"/>
      <c r="D13" s="36"/>
      <c r="E13" s="41"/>
      <c r="F13" s="79" t="s">
        <v>7</v>
      </c>
      <c r="G13" s="3">
        <v>391667</v>
      </c>
      <c r="H13" s="80" t="s">
        <v>7</v>
      </c>
      <c r="I13" s="3">
        <v>78333</v>
      </c>
      <c r="J13" s="80" t="s">
        <v>7</v>
      </c>
      <c r="K13" s="61">
        <v>470000</v>
      </c>
      <c r="L13" s="63">
        <f t="shared" si="0"/>
        <v>0.1999989787242734</v>
      </c>
    </row>
    <row r="14" spans="1:12" ht="17.25" thickBot="1">
      <c r="A14" s="39"/>
      <c r="B14" s="105"/>
      <c r="C14" s="33"/>
      <c r="D14" s="36"/>
      <c r="E14" s="41"/>
      <c r="F14" s="79" t="s">
        <v>8</v>
      </c>
      <c r="G14" s="3">
        <v>391667</v>
      </c>
      <c r="H14" s="80" t="s">
        <v>8</v>
      </c>
      <c r="I14" s="3">
        <v>78333</v>
      </c>
      <c r="J14" s="80" t="s">
        <v>8</v>
      </c>
      <c r="K14" s="61">
        <v>470000</v>
      </c>
      <c r="L14" s="63">
        <f t="shared" si="0"/>
        <v>0.1999989787242734</v>
      </c>
    </row>
    <row r="15" spans="1:12" ht="17.25" thickBot="1">
      <c r="A15" s="39"/>
      <c r="B15" s="107"/>
      <c r="C15" s="34"/>
      <c r="D15" s="37"/>
      <c r="E15" s="108"/>
      <c r="F15" s="78" t="s">
        <v>2</v>
      </c>
      <c r="G15" s="5">
        <f>SUM(G12:G14)</f>
        <v>1441668</v>
      </c>
      <c r="H15" s="8" t="s">
        <v>2</v>
      </c>
      <c r="I15" s="5">
        <f>SUM(I12:I14)</f>
        <v>288332</v>
      </c>
      <c r="J15" s="9" t="s">
        <v>3</v>
      </c>
      <c r="K15" s="62">
        <f>SUM(K12:K14)</f>
        <v>1730000</v>
      </c>
      <c r="L15" s="63">
        <f t="shared" si="0"/>
        <v>0.19999889017443684</v>
      </c>
    </row>
    <row r="16" spans="1:12" ht="17.25" thickBot="1">
      <c r="A16" s="38">
        <v>4</v>
      </c>
      <c r="B16" s="104" t="s">
        <v>99</v>
      </c>
      <c r="C16" s="32" t="s">
        <v>102</v>
      </c>
      <c r="D16" s="35" t="s">
        <v>5</v>
      </c>
      <c r="E16" s="40" t="s">
        <v>104</v>
      </c>
      <c r="F16" s="79" t="s">
        <v>6</v>
      </c>
      <c r="G16" s="3">
        <v>658334</v>
      </c>
      <c r="H16" s="80" t="s">
        <v>6</v>
      </c>
      <c r="I16" s="3">
        <v>131666</v>
      </c>
      <c r="J16" s="80" t="s">
        <v>6</v>
      </c>
      <c r="K16" s="61">
        <v>790000</v>
      </c>
      <c r="L16" s="63">
        <f t="shared" si="0"/>
        <v>0.19999878481135716</v>
      </c>
    </row>
    <row r="17" spans="1:12" ht="17.25" thickBot="1">
      <c r="A17" s="30"/>
      <c r="B17" s="105"/>
      <c r="C17" s="33"/>
      <c r="D17" s="36"/>
      <c r="E17" s="41"/>
      <c r="F17" s="79" t="s">
        <v>7</v>
      </c>
      <c r="G17" s="3">
        <v>391667</v>
      </c>
      <c r="H17" s="80" t="s">
        <v>7</v>
      </c>
      <c r="I17" s="3">
        <v>78333</v>
      </c>
      <c r="J17" s="80" t="s">
        <v>7</v>
      </c>
      <c r="K17" s="61">
        <v>470000</v>
      </c>
      <c r="L17" s="63">
        <f t="shared" si="0"/>
        <v>0.1999989787242734</v>
      </c>
    </row>
    <row r="18" spans="1:12" ht="17.25" thickBot="1">
      <c r="A18" s="30"/>
      <c r="B18" s="105"/>
      <c r="C18" s="33"/>
      <c r="D18" s="36"/>
      <c r="E18" s="41"/>
      <c r="F18" s="79" t="s">
        <v>8</v>
      </c>
      <c r="G18" s="3">
        <v>391667</v>
      </c>
      <c r="H18" s="80" t="s">
        <v>8</v>
      </c>
      <c r="I18" s="3">
        <v>78333</v>
      </c>
      <c r="J18" s="80" t="s">
        <v>8</v>
      </c>
      <c r="K18" s="61">
        <v>470000</v>
      </c>
      <c r="L18" s="63">
        <f t="shared" si="0"/>
        <v>0.1999989787242734</v>
      </c>
    </row>
    <row r="19" spans="1:12" ht="17.25" thickBot="1">
      <c r="A19" s="31"/>
      <c r="B19" s="107"/>
      <c r="C19" s="34"/>
      <c r="D19" s="37"/>
      <c r="E19" s="108"/>
      <c r="F19" s="78" t="s">
        <v>2</v>
      </c>
      <c r="G19" s="5">
        <f>SUM(G16:G18)</f>
        <v>1441668</v>
      </c>
      <c r="H19" s="8" t="s">
        <v>2</v>
      </c>
      <c r="I19" s="5">
        <f>SUM(I16:I18)</f>
        <v>288332</v>
      </c>
      <c r="J19" s="9" t="s">
        <v>3</v>
      </c>
      <c r="K19" s="62">
        <f>SUM(K16:K18)</f>
        <v>1730000</v>
      </c>
      <c r="L19" s="63">
        <f t="shared" si="0"/>
        <v>0.19999889017443684</v>
      </c>
    </row>
    <row r="20" spans="1:12" ht="17.25" customHeight="1" thickBot="1">
      <c r="A20" s="29">
        <v>5</v>
      </c>
      <c r="B20" s="104" t="s">
        <v>99</v>
      </c>
      <c r="C20" s="32" t="s">
        <v>4</v>
      </c>
      <c r="D20" s="35" t="s">
        <v>5</v>
      </c>
      <c r="E20" s="35" t="s">
        <v>105</v>
      </c>
      <c r="F20" s="79" t="s">
        <v>6</v>
      </c>
      <c r="G20" s="3">
        <v>300000</v>
      </c>
      <c r="H20" s="80" t="s">
        <v>6</v>
      </c>
      <c r="I20" s="3">
        <v>60000</v>
      </c>
      <c r="J20" s="80" t="s">
        <v>6</v>
      </c>
      <c r="K20" s="61">
        <v>360000</v>
      </c>
      <c r="L20" s="63">
        <f t="shared" si="0"/>
        <v>0.2</v>
      </c>
    </row>
    <row r="21" spans="1:12" ht="17.25" customHeight="1" thickBot="1">
      <c r="A21" s="30"/>
      <c r="B21" s="105"/>
      <c r="C21" s="33"/>
      <c r="D21" s="36"/>
      <c r="E21" s="36"/>
      <c r="F21" s="79" t="s">
        <v>7</v>
      </c>
      <c r="G21" s="3">
        <v>375000</v>
      </c>
      <c r="H21" s="80" t="s">
        <v>7</v>
      </c>
      <c r="I21" s="3">
        <v>75000</v>
      </c>
      <c r="J21" s="80" t="s">
        <v>7</v>
      </c>
      <c r="K21" s="61">
        <v>450000</v>
      </c>
      <c r="L21" s="63">
        <f t="shared" si="0"/>
        <v>0.2</v>
      </c>
    </row>
    <row r="22" spans="1:12" ht="17.25" customHeight="1" thickBot="1">
      <c r="A22" s="30"/>
      <c r="B22" s="105"/>
      <c r="C22" s="33"/>
      <c r="D22" s="36"/>
      <c r="E22" s="36"/>
      <c r="F22" s="79" t="s">
        <v>8</v>
      </c>
      <c r="G22" s="3">
        <v>150000</v>
      </c>
      <c r="H22" s="80" t="s">
        <v>8</v>
      </c>
      <c r="I22" s="3">
        <v>30000</v>
      </c>
      <c r="J22" s="80" t="s">
        <v>8</v>
      </c>
      <c r="K22" s="61">
        <v>180000</v>
      </c>
      <c r="L22" s="63">
        <f t="shared" si="0"/>
        <v>0.2</v>
      </c>
    </row>
    <row r="23" spans="1:12" ht="17.25" customHeight="1" thickBot="1">
      <c r="A23" s="31"/>
      <c r="B23" s="107"/>
      <c r="C23" s="34"/>
      <c r="D23" s="37"/>
      <c r="E23" s="37"/>
      <c r="F23" s="78" t="s">
        <v>2</v>
      </c>
      <c r="G23" s="5">
        <f>SUM(G20:G22)</f>
        <v>825000</v>
      </c>
      <c r="H23" s="8" t="s">
        <v>2</v>
      </c>
      <c r="I23" s="5">
        <f>SUM(I20:I22)</f>
        <v>165000</v>
      </c>
      <c r="J23" s="9" t="s">
        <v>3</v>
      </c>
      <c r="K23" s="62">
        <f>SUM(K20:K22)</f>
        <v>990000</v>
      </c>
      <c r="L23" s="63">
        <f t="shared" si="0"/>
        <v>0.2</v>
      </c>
    </row>
    <row r="24" spans="1:12" ht="19.5" customHeight="1" thickBot="1">
      <c r="A24" s="29">
        <v>6</v>
      </c>
      <c r="B24" s="104" t="s">
        <v>99</v>
      </c>
      <c r="C24" s="32" t="s">
        <v>106</v>
      </c>
      <c r="D24" s="32" t="s">
        <v>22</v>
      </c>
      <c r="E24" s="35" t="s">
        <v>107</v>
      </c>
      <c r="F24" s="79" t="s">
        <v>6</v>
      </c>
      <c r="G24" s="3">
        <v>145833</v>
      </c>
      <c r="H24" s="80" t="s">
        <v>6</v>
      </c>
      <c r="I24" s="3">
        <v>29167</v>
      </c>
      <c r="J24" s="80" t="s">
        <v>6</v>
      </c>
      <c r="K24" s="61">
        <v>175000</v>
      </c>
      <c r="L24" s="63">
        <f t="shared" si="0"/>
        <v>0.20000274286341227</v>
      </c>
    </row>
    <row r="25" spans="1:12" ht="19.5" customHeight="1" thickBot="1">
      <c r="A25" s="30"/>
      <c r="B25" s="105"/>
      <c r="C25" s="33"/>
      <c r="D25" s="33"/>
      <c r="E25" s="36"/>
      <c r="F25" s="79" t="s">
        <v>7</v>
      </c>
      <c r="G25" s="3">
        <v>0</v>
      </c>
      <c r="H25" s="80" t="s">
        <v>7</v>
      </c>
      <c r="I25" s="3">
        <v>0</v>
      </c>
      <c r="J25" s="80" t="s">
        <v>7</v>
      </c>
      <c r="K25" s="61">
        <v>0</v>
      </c>
      <c r="L25" s="63"/>
    </row>
    <row r="26" spans="1:12" ht="19.5" customHeight="1" thickBot="1">
      <c r="A26" s="30"/>
      <c r="B26" s="105"/>
      <c r="C26" s="33"/>
      <c r="D26" s="33"/>
      <c r="E26" s="36"/>
      <c r="F26" s="79" t="s">
        <v>8</v>
      </c>
      <c r="G26" s="3">
        <v>0</v>
      </c>
      <c r="H26" s="80" t="s">
        <v>8</v>
      </c>
      <c r="I26" s="3">
        <v>0</v>
      </c>
      <c r="J26" s="80" t="s">
        <v>8</v>
      </c>
      <c r="K26" s="61">
        <v>0</v>
      </c>
      <c r="L26" s="63"/>
    </row>
    <row r="27" spans="1:12" ht="20.25" customHeight="1" thickBot="1">
      <c r="A27" s="31"/>
      <c r="B27" s="107"/>
      <c r="C27" s="34"/>
      <c r="D27" s="34"/>
      <c r="E27" s="37"/>
      <c r="F27" s="78" t="s">
        <v>2</v>
      </c>
      <c r="G27" s="5">
        <f>SUM(G24:G26)</f>
        <v>145833</v>
      </c>
      <c r="H27" s="8" t="s">
        <v>2</v>
      </c>
      <c r="I27" s="5">
        <f>SUM(I24:I26)</f>
        <v>29167</v>
      </c>
      <c r="J27" s="9" t="s">
        <v>3</v>
      </c>
      <c r="K27" s="62">
        <f>SUM(K24:K26)</f>
        <v>175000</v>
      </c>
      <c r="L27" s="63">
        <f t="shared" si="0"/>
        <v>0.20000274286341227</v>
      </c>
    </row>
    <row r="28" spans="1:12" ht="17.25" thickBot="1">
      <c r="A28" s="29">
        <v>7</v>
      </c>
      <c r="B28" s="104" t="s">
        <v>99</v>
      </c>
      <c r="C28" s="32" t="s">
        <v>108</v>
      </c>
      <c r="D28" s="32" t="s">
        <v>22</v>
      </c>
      <c r="E28" s="35" t="s">
        <v>109</v>
      </c>
      <c r="F28" s="79" t="s">
        <v>6</v>
      </c>
      <c r="G28" s="3">
        <v>308250</v>
      </c>
      <c r="H28" s="80" t="s">
        <v>6</v>
      </c>
      <c r="I28" s="3">
        <v>61650</v>
      </c>
      <c r="J28" s="80" t="s">
        <v>6</v>
      </c>
      <c r="K28" s="61">
        <v>369900</v>
      </c>
      <c r="L28" s="63">
        <f t="shared" si="0"/>
        <v>0.2</v>
      </c>
    </row>
    <row r="29" spans="1:12" ht="17.25" thickBot="1">
      <c r="A29" s="30"/>
      <c r="B29" s="105"/>
      <c r="C29" s="33"/>
      <c r="D29" s="33"/>
      <c r="E29" s="36"/>
      <c r="F29" s="79" t="s">
        <v>7</v>
      </c>
      <c r="G29" s="3">
        <v>0</v>
      </c>
      <c r="H29" s="80" t="s">
        <v>7</v>
      </c>
      <c r="I29" s="3">
        <v>0</v>
      </c>
      <c r="J29" s="80" t="s">
        <v>7</v>
      </c>
      <c r="K29" s="61">
        <v>0</v>
      </c>
      <c r="L29" s="63"/>
    </row>
    <row r="30" spans="1:12" ht="17.25" thickBot="1">
      <c r="A30" s="30"/>
      <c r="B30" s="105"/>
      <c r="C30" s="33"/>
      <c r="D30" s="33"/>
      <c r="E30" s="36"/>
      <c r="F30" s="79" t="s">
        <v>8</v>
      </c>
      <c r="G30" s="3">
        <v>0</v>
      </c>
      <c r="H30" s="80" t="s">
        <v>8</v>
      </c>
      <c r="I30" s="3">
        <v>0</v>
      </c>
      <c r="J30" s="80" t="s">
        <v>8</v>
      </c>
      <c r="K30" s="61">
        <v>0</v>
      </c>
      <c r="L30" s="63"/>
    </row>
    <row r="31" spans="1:12" ht="17.25" thickBot="1">
      <c r="A31" s="31"/>
      <c r="B31" s="107"/>
      <c r="C31" s="34"/>
      <c r="D31" s="34"/>
      <c r="E31" s="37"/>
      <c r="F31" s="78" t="s">
        <v>2</v>
      </c>
      <c r="G31" s="5">
        <f>SUM(G28:G30)</f>
        <v>308250</v>
      </c>
      <c r="H31" s="8" t="s">
        <v>2</v>
      </c>
      <c r="I31" s="5">
        <f>SUM(I28:I30)</f>
        <v>61650</v>
      </c>
      <c r="J31" s="9" t="s">
        <v>3</v>
      </c>
      <c r="K31" s="62">
        <f>SUM(K28:K30)</f>
        <v>369900</v>
      </c>
      <c r="L31" s="63">
        <f t="shared" si="0"/>
        <v>0.2</v>
      </c>
    </row>
    <row r="32" spans="1:12" ht="17.25" thickBot="1">
      <c r="A32" s="23"/>
      <c r="B32" s="26"/>
      <c r="C32" s="20"/>
      <c r="D32" s="14"/>
      <c r="E32" s="83" t="s">
        <v>29</v>
      </c>
      <c r="F32" s="79" t="s">
        <v>6</v>
      </c>
      <c r="G32" s="3">
        <f>SUM(G4,G8,G12,G16,G20,G24,G28)</f>
        <v>2556585</v>
      </c>
      <c r="H32" s="80" t="s">
        <v>6</v>
      </c>
      <c r="I32" s="3">
        <f>SUM(I4,I8,I12,I16,I20,I24,I28)</f>
        <v>511315</v>
      </c>
      <c r="J32" s="80" t="s">
        <v>6</v>
      </c>
      <c r="K32" s="61">
        <f>SUM(K4,K8,K12,K16,K20,K24,K28)</f>
        <v>3067900</v>
      </c>
      <c r="L32" s="63">
        <f t="shared" si="0"/>
        <v>0.1999992177064326</v>
      </c>
    </row>
    <row r="33" spans="1:12" ht="17.25" thickBot="1">
      <c r="A33" s="24"/>
      <c r="B33" s="27"/>
      <c r="C33" s="21"/>
      <c r="D33" s="15"/>
      <c r="E33" s="84"/>
      <c r="F33" s="79" t="s">
        <v>7</v>
      </c>
      <c r="G33" s="3">
        <f>SUM(G5,G9,G13,G17,G21,G25,G29)</f>
        <v>1650000</v>
      </c>
      <c r="H33" s="80" t="s">
        <v>7</v>
      </c>
      <c r="I33" s="3">
        <f>SUM(I5,I9,I13,I17,I21,I25,I29)</f>
        <v>330000</v>
      </c>
      <c r="J33" s="80" t="s">
        <v>7</v>
      </c>
      <c r="K33" s="61">
        <f>SUM(K5,K9,K13,K17,K21,K25,K29)</f>
        <v>1980000</v>
      </c>
      <c r="L33" s="63">
        <f t="shared" si="0"/>
        <v>0.2</v>
      </c>
    </row>
    <row r="34" spans="1:12" ht="17.25" thickBot="1">
      <c r="A34" s="24"/>
      <c r="B34" s="27"/>
      <c r="C34" s="21"/>
      <c r="D34" s="15"/>
      <c r="E34" s="84"/>
      <c r="F34" s="79" t="s">
        <v>8</v>
      </c>
      <c r="G34" s="3">
        <f>SUM(G6,G10,G14,G18,G22,G26,G30)</f>
        <v>1215001</v>
      </c>
      <c r="H34" s="80" t="s">
        <v>8</v>
      </c>
      <c r="I34" s="3">
        <f>SUM(I6,I10,I14,I18,I22,I26,I30)</f>
        <v>242999</v>
      </c>
      <c r="J34" s="80" t="s">
        <v>8</v>
      </c>
      <c r="K34" s="61">
        <f>SUM(K6,K10,K14,K18,K22,K26,K30)</f>
        <v>1458000</v>
      </c>
      <c r="L34" s="63">
        <f t="shared" si="0"/>
        <v>0.1999990123464919</v>
      </c>
    </row>
    <row r="35" spans="1:12" ht="17.25" thickBot="1">
      <c r="A35" s="25"/>
      <c r="B35" s="28"/>
      <c r="C35" s="22"/>
      <c r="D35" s="16"/>
      <c r="E35" s="85"/>
      <c r="F35" s="86" t="s">
        <v>3</v>
      </c>
      <c r="G35" s="5">
        <f>SUM(G7,G11,G15,G19,G23,G27,G31)</f>
        <v>5421586</v>
      </c>
      <c r="H35" s="8" t="s">
        <v>2</v>
      </c>
      <c r="I35" s="5">
        <f>SUM(I7,I11,I15,I19,I23,I27,I31)</f>
        <v>1084314</v>
      </c>
      <c r="J35" s="87" t="s">
        <v>3</v>
      </c>
      <c r="K35" s="62">
        <f>SUM(K7,K11,K15,K19,K23,K27,K31)</f>
        <v>6505900</v>
      </c>
      <c r="L35" s="63">
        <f t="shared" si="0"/>
        <v>0.19999940976680994</v>
      </c>
    </row>
  </sheetData>
  <sheetProtection/>
  <mergeCells count="43">
    <mergeCell ref="F3:G3"/>
    <mergeCell ref="H3:I3"/>
    <mergeCell ref="J3:K3"/>
    <mergeCell ref="A4:A7"/>
    <mergeCell ref="B4:B7"/>
    <mergeCell ref="C4:C7"/>
    <mergeCell ref="D4:D7"/>
    <mergeCell ref="E4:E7"/>
    <mergeCell ref="A8:A11"/>
    <mergeCell ref="B8:B11"/>
    <mergeCell ref="C8:C11"/>
    <mergeCell ref="D8:D11"/>
    <mergeCell ref="E8:E11"/>
    <mergeCell ref="A12:A15"/>
    <mergeCell ref="B12:B15"/>
    <mergeCell ref="C12:C15"/>
    <mergeCell ref="D12:D15"/>
    <mergeCell ref="E12:E15"/>
    <mergeCell ref="A16:A19"/>
    <mergeCell ref="B16:B19"/>
    <mergeCell ref="C16:C19"/>
    <mergeCell ref="D16:D19"/>
    <mergeCell ref="E16:E19"/>
    <mergeCell ref="A20:A23"/>
    <mergeCell ref="B20:B23"/>
    <mergeCell ref="C20:C23"/>
    <mergeCell ref="D20:D23"/>
    <mergeCell ref="E20:E23"/>
    <mergeCell ref="A24:A27"/>
    <mergeCell ref="B24:B27"/>
    <mergeCell ref="C24:C27"/>
    <mergeCell ref="D24:D27"/>
    <mergeCell ref="E24:E27"/>
    <mergeCell ref="A28:A31"/>
    <mergeCell ref="B28:B31"/>
    <mergeCell ref="C28:C31"/>
    <mergeCell ref="D28:D31"/>
    <mergeCell ref="E28:E31"/>
    <mergeCell ref="A32:A35"/>
    <mergeCell ref="B32:B35"/>
    <mergeCell ref="C32:C35"/>
    <mergeCell ref="D32:D35"/>
    <mergeCell ref="E32:E3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49"/>
  <sheetViews>
    <sheetView zoomScalePageLayoutView="0" workbookViewId="0" topLeftCell="A25">
      <selection activeCell="K32" sqref="K32"/>
    </sheetView>
  </sheetViews>
  <sheetFormatPr defaultColWidth="9.00390625" defaultRowHeight="16.5"/>
  <cols>
    <col min="1" max="1" width="4.50390625" style="68" customWidth="1"/>
    <col min="2" max="2" width="11.125" style="68" customWidth="1"/>
    <col min="3" max="3" width="9.00390625" style="68" customWidth="1"/>
    <col min="4" max="4" width="10.375" style="68" customWidth="1"/>
    <col min="5" max="5" width="33.625" style="68" customWidth="1"/>
    <col min="6" max="6" width="7.25390625" style="68" customWidth="1"/>
    <col min="7" max="7" width="12.625" style="68" customWidth="1"/>
    <col min="8" max="8" width="7.25390625" style="68" customWidth="1"/>
    <col min="9" max="9" width="12.25390625" style="68" customWidth="1"/>
    <col min="10" max="10" width="7.00390625" style="68" customWidth="1"/>
    <col min="11" max="11" width="12.75390625" style="68" customWidth="1"/>
    <col min="12" max="12" width="9.75390625" style="68" customWidth="1"/>
    <col min="13" max="16384" width="9.00390625" style="68" customWidth="1"/>
  </cols>
  <sheetData>
    <row r="1" spans="1:11" ht="25.5">
      <c r="A1" s="67" t="s">
        <v>38</v>
      </c>
      <c r="K1" s="69" t="s">
        <v>39</v>
      </c>
    </row>
    <row r="2" ht="20.25" thickBot="1">
      <c r="A2" s="69" t="s">
        <v>51</v>
      </c>
    </row>
    <row r="3" spans="1:12" ht="39.75" thickBot="1">
      <c r="A3" s="70" t="s">
        <v>30</v>
      </c>
      <c r="B3" s="70" t="s">
        <v>31</v>
      </c>
      <c r="C3" s="70" t="s">
        <v>32</v>
      </c>
      <c r="D3" s="70" t="s">
        <v>33</v>
      </c>
      <c r="E3" s="70" t="s">
        <v>34</v>
      </c>
      <c r="F3" s="71" t="s">
        <v>16</v>
      </c>
      <c r="G3" s="72"/>
      <c r="H3" s="73" t="s">
        <v>17</v>
      </c>
      <c r="I3" s="72"/>
      <c r="J3" s="71" t="s">
        <v>18</v>
      </c>
      <c r="K3" s="72"/>
      <c r="L3" s="70" t="s">
        <v>52</v>
      </c>
    </row>
    <row r="4" spans="1:12" ht="17.25" thickBot="1">
      <c r="A4" s="17">
        <v>1</v>
      </c>
      <c r="B4" s="47" t="s">
        <v>53</v>
      </c>
      <c r="C4" s="20" t="s">
        <v>54</v>
      </c>
      <c r="D4" s="20" t="s">
        <v>55</v>
      </c>
      <c r="E4" s="20" t="s">
        <v>56</v>
      </c>
      <c r="F4" s="129" t="s">
        <v>121</v>
      </c>
      <c r="G4" s="130">
        <v>500000</v>
      </c>
      <c r="H4" s="131" t="s">
        <v>121</v>
      </c>
      <c r="I4" s="130">
        <v>100000</v>
      </c>
      <c r="J4" s="131" t="s">
        <v>121</v>
      </c>
      <c r="K4" s="130">
        <f>G4+I4</f>
        <v>600000</v>
      </c>
      <c r="L4" s="132">
        <f>I4/G4</f>
        <v>0.2</v>
      </c>
    </row>
    <row r="5" spans="1:12" ht="17.25" thickBot="1">
      <c r="A5" s="18"/>
      <c r="B5" s="48"/>
      <c r="C5" s="21"/>
      <c r="D5" s="21"/>
      <c r="E5" s="21"/>
      <c r="F5" s="129" t="s">
        <v>122</v>
      </c>
      <c r="G5" s="130">
        <v>100000</v>
      </c>
      <c r="H5" s="131" t="s">
        <v>122</v>
      </c>
      <c r="I5" s="130">
        <v>20000</v>
      </c>
      <c r="J5" s="131" t="s">
        <v>122</v>
      </c>
      <c r="K5" s="130">
        <v>120000</v>
      </c>
      <c r="L5" s="132">
        <f aca="true" t="shared" si="0" ref="L5:L49">I5/G5</f>
        <v>0.2</v>
      </c>
    </row>
    <row r="6" spans="1:12" ht="17.25" thickBot="1">
      <c r="A6" s="19"/>
      <c r="B6" s="49"/>
      <c r="C6" s="22"/>
      <c r="D6" s="22"/>
      <c r="E6" s="22"/>
      <c r="F6" s="133" t="s">
        <v>125</v>
      </c>
      <c r="G6" s="134">
        <f>SUM(G4:G5)</f>
        <v>600000</v>
      </c>
      <c r="H6" s="135" t="s">
        <v>125</v>
      </c>
      <c r="I6" s="134">
        <f>SUM(I4:I5)</f>
        <v>120000</v>
      </c>
      <c r="J6" s="136" t="s">
        <v>123</v>
      </c>
      <c r="K6" s="134">
        <f>SUM(K4:K5)</f>
        <v>720000</v>
      </c>
      <c r="L6" s="132">
        <f t="shared" si="0"/>
        <v>0.2</v>
      </c>
    </row>
    <row r="7" spans="1:12" ht="17.25" thickBot="1">
      <c r="A7" s="17">
        <v>2</v>
      </c>
      <c r="B7" s="20" t="s">
        <v>53</v>
      </c>
      <c r="C7" s="20" t="s">
        <v>57</v>
      </c>
      <c r="D7" s="20" t="s">
        <v>37</v>
      </c>
      <c r="E7" s="20" t="s">
        <v>58</v>
      </c>
      <c r="F7" s="137" t="s">
        <v>121</v>
      </c>
      <c r="G7" s="138">
        <v>375000</v>
      </c>
      <c r="H7" s="139" t="s">
        <v>121</v>
      </c>
      <c r="I7" s="138">
        <v>75000</v>
      </c>
      <c r="J7" s="139" t="s">
        <v>121</v>
      </c>
      <c r="K7" s="138">
        <f>G7+I7</f>
        <v>450000</v>
      </c>
      <c r="L7" s="132">
        <f t="shared" si="0"/>
        <v>0.2</v>
      </c>
    </row>
    <row r="8" spans="1:12" ht="17.25" thickBot="1">
      <c r="A8" s="18"/>
      <c r="B8" s="21"/>
      <c r="C8" s="21"/>
      <c r="D8" s="21"/>
      <c r="E8" s="21"/>
      <c r="F8" s="137" t="s">
        <v>122</v>
      </c>
      <c r="G8" s="138">
        <v>660000</v>
      </c>
      <c r="H8" s="139" t="s">
        <v>122</v>
      </c>
      <c r="I8" s="138">
        <v>130000</v>
      </c>
      <c r="J8" s="139" t="s">
        <v>122</v>
      </c>
      <c r="K8" s="138">
        <f>G8+I8</f>
        <v>790000</v>
      </c>
      <c r="L8" s="132">
        <f t="shared" si="0"/>
        <v>0.19696969696969696</v>
      </c>
    </row>
    <row r="9" spans="1:12" ht="17.25" thickBot="1">
      <c r="A9" s="19"/>
      <c r="B9" s="22"/>
      <c r="C9" s="22"/>
      <c r="D9" s="22"/>
      <c r="E9" s="22"/>
      <c r="F9" s="133" t="s">
        <v>125</v>
      </c>
      <c r="G9" s="140">
        <f>SUM(G7:G8)</f>
        <v>1035000</v>
      </c>
      <c r="H9" s="135" t="s">
        <v>125</v>
      </c>
      <c r="I9" s="140">
        <f>SUM(I7:I8)</f>
        <v>205000</v>
      </c>
      <c r="J9" s="141" t="s">
        <v>123</v>
      </c>
      <c r="K9" s="140">
        <f>SUM(K7:K8)</f>
        <v>1240000</v>
      </c>
      <c r="L9" s="132">
        <f t="shared" si="0"/>
        <v>0.19806763285024154</v>
      </c>
    </row>
    <row r="10" spans="1:12" ht="17.25" customHeight="1" thickBot="1">
      <c r="A10" s="17">
        <v>3</v>
      </c>
      <c r="B10" s="20" t="s">
        <v>59</v>
      </c>
      <c r="C10" s="20" t="s">
        <v>60</v>
      </c>
      <c r="D10" s="20" t="s">
        <v>35</v>
      </c>
      <c r="E10" s="20" t="s">
        <v>50</v>
      </c>
      <c r="F10" s="137" t="s">
        <v>121</v>
      </c>
      <c r="G10" s="138">
        <v>514325</v>
      </c>
      <c r="H10" s="139" t="s">
        <v>121</v>
      </c>
      <c r="I10" s="138">
        <v>102865</v>
      </c>
      <c r="J10" s="139" t="s">
        <v>121</v>
      </c>
      <c r="K10" s="138">
        <f>G10+I10</f>
        <v>617190</v>
      </c>
      <c r="L10" s="132">
        <f t="shared" si="0"/>
        <v>0.2</v>
      </c>
    </row>
    <row r="11" spans="1:12" ht="17.25" thickBot="1">
      <c r="A11" s="18"/>
      <c r="B11" s="21"/>
      <c r="C11" s="21"/>
      <c r="D11" s="21"/>
      <c r="E11" s="21"/>
      <c r="F11" s="137" t="s">
        <v>122</v>
      </c>
      <c r="G11" s="138">
        <v>210833</v>
      </c>
      <c r="H11" s="139" t="s">
        <v>122</v>
      </c>
      <c r="I11" s="138">
        <v>42167</v>
      </c>
      <c r="J11" s="139" t="s">
        <v>122</v>
      </c>
      <c r="K11" s="138">
        <f>G11+I11</f>
        <v>253000</v>
      </c>
      <c r="L11" s="132">
        <f t="shared" si="0"/>
        <v>0.20000189723620115</v>
      </c>
    </row>
    <row r="12" spans="1:12" ht="17.25" thickBot="1">
      <c r="A12" s="19"/>
      <c r="B12" s="22"/>
      <c r="C12" s="22"/>
      <c r="D12" s="22"/>
      <c r="E12" s="22"/>
      <c r="F12" s="133" t="s">
        <v>125</v>
      </c>
      <c r="G12" s="140">
        <f>SUM(G10:G11)</f>
        <v>725158</v>
      </c>
      <c r="H12" s="135" t="s">
        <v>125</v>
      </c>
      <c r="I12" s="140">
        <f>SUM(I10:I11)</f>
        <v>145032</v>
      </c>
      <c r="J12" s="141" t="s">
        <v>123</v>
      </c>
      <c r="K12" s="140">
        <f>SUM(K10:K11)</f>
        <v>870190</v>
      </c>
      <c r="L12" s="132">
        <f t="shared" si="0"/>
        <v>0.20000055160392632</v>
      </c>
    </row>
    <row r="13" spans="1:12" ht="17.25" customHeight="1" thickBot="1">
      <c r="A13" s="17">
        <v>4</v>
      </c>
      <c r="B13" s="20" t="s">
        <v>59</v>
      </c>
      <c r="C13" s="20" t="s">
        <v>61</v>
      </c>
      <c r="D13" s="20" t="s">
        <v>55</v>
      </c>
      <c r="E13" s="20" t="s">
        <v>62</v>
      </c>
      <c r="F13" s="137" t="s">
        <v>121</v>
      </c>
      <c r="G13" s="138">
        <v>1100000</v>
      </c>
      <c r="H13" s="139" t="s">
        <v>121</v>
      </c>
      <c r="I13" s="138">
        <v>220000</v>
      </c>
      <c r="J13" s="139" t="s">
        <v>121</v>
      </c>
      <c r="K13" s="138">
        <f>G13+I13</f>
        <v>1320000</v>
      </c>
      <c r="L13" s="132">
        <f t="shared" si="0"/>
        <v>0.2</v>
      </c>
    </row>
    <row r="14" spans="1:12" ht="17.25" thickBot="1">
      <c r="A14" s="18"/>
      <c r="B14" s="21"/>
      <c r="C14" s="21"/>
      <c r="D14" s="21"/>
      <c r="E14" s="21"/>
      <c r="F14" s="137" t="s">
        <v>122</v>
      </c>
      <c r="G14" s="138">
        <v>500000</v>
      </c>
      <c r="H14" s="139" t="s">
        <v>122</v>
      </c>
      <c r="I14" s="138">
        <v>100000</v>
      </c>
      <c r="J14" s="139" t="s">
        <v>122</v>
      </c>
      <c r="K14" s="138">
        <f>G14+I14</f>
        <v>600000</v>
      </c>
      <c r="L14" s="132">
        <f t="shared" si="0"/>
        <v>0.2</v>
      </c>
    </row>
    <row r="15" spans="1:12" ht="17.25" thickBot="1">
      <c r="A15" s="19"/>
      <c r="B15" s="22"/>
      <c r="C15" s="22"/>
      <c r="D15" s="22"/>
      <c r="E15" s="22"/>
      <c r="F15" s="133" t="s">
        <v>125</v>
      </c>
      <c r="G15" s="140">
        <f>SUM(G13:G14)</f>
        <v>1600000</v>
      </c>
      <c r="H15" s="135" t="s">
        <v>125</v>
      </c>
      <c r="I15" s="140">
        <f>SUM(I13:I14)</f>
        <v>320000</v>
      </c>
      <c r="J15" s="141" t="s">
        <v>123</v>
      </c>
      <c r="K15" s="140">
        <f>SUM(K13:K14)</f>
        <v>1920000</v>
      </c>
      <c r="L15" s="132">
        <f t="shared" si="0"/>
        <v>0.2</v>
      </c>
    </row>
    <row r="16" spans="1:12" ht="17.25" customHeight="1" thickBot="1">
      <c r="A16" s="17">
        <v>5</v>
      </c>
      <c r="B16" s="20" t="s">
        <v>59</v>
      </c>
      <c r="C16" s="20" t="s">
        <v>63</v>
      </c>
      <c r="D16" s="20" t="s">
        <v>35</v>
      </c>
      <c r="E16" s="20" t="s">
        <v>64</v>
      </c>
      <c r="F16" s="137" t="s">
        <v>121</v>
      </c>
      <c r="G16" s="138">
        <v>350000</v>
      </c>
      <c r="H16" s="139" t="s">
        <v>121</v>
      </c>
      <c r="I16" s="138">
        <v>70000</v>
      </c>
      <c r="J16" s="139" t="s">
        <v>121</v>
      </c>
      <c r="K16" s="138">
        <f>G16+I16</f>
        <v>420000</v>
      </c>
      <c r="L16" s="132">
        <f t="shared" si="0"/>
        <v>0.2</v>
      </c>
    </row>
    <row r="17" spans="1:12" ht="17.25" thickBot="1">
      <c r="A17" s="18"/>
      <c r="B17" s="21"/>
      <c r="C17" s="21"/>
      <c r="D17" s="21"/>
      <c r="E17" s="21"/>
      <c r="F17" s="137" t="s">
        <v>122</v>
      </c>
      <c r="G17" s="138">
        <v>260000</v>
      </c>
      <c r="H17" s="139" t="s">
        <v>122</v>
      </c>
      <c r="I17" s="138">
        <v>52000</v>
      </c>
      <c r="J17" s="139" t="s">
        <v>122</v>
      </c>
      <c r="K17" s="138">
        <v>312000</v>
      </c>
      <c r="L17" s="132">
        <f t="shared" si="0"/>
        <v>0.2</v>
      </c>
    </row>
    <row r="18" spans="1:12" ht="17.25" thickBot="1">
      <c r="A18" s="19"/>
      <c r="B18" s="22"/>
      <c r="C18" s="22"/>
      <c r="D18" s="22"/>
      <c r="E18" s="22"/>
      <c r="F18" s="133" t="s">
        <v>125</v>
      </c>
      <c r="G18" s="140">
        <f>SUM(G16:G17)</f>
        <v>610000</v>
      </c>
      <c r="H18" s="135" t="s">
        <v>125</v>
      </c>
      <c r="I18" s="140">
        <f>SUM(I16:I17)</f>
        <v>122000</v>
      </c>
      <c r="J18" s="141" t="s">
        <v>123</v>
      </c>
      <c r="K18" s="140">
        <f>SUM(K16:K17)</f>
        <v>732000</v>
      </c>
      <c r="L18" s="132">
        <f t="shared" si="0"/>
        <v>0.2</v>
      </c>
    </row>
    <row r="19" spans="1:12" ht="17.25" customHeight="1" thickBot="1">
      <c r="A19" s="17">
        <v>6</v>
      </c>
      <c r="B19" s="20" t="s">
        <v>59</v>
      </c>
      <c r="C19" s="20" t="s">
        <v>65</v>
      </c>
      <c r="D19" s="20" t="s">
        <v>55</v>
      </c>
      <c r="E19" s="20" t="s">
        <v>87</v>
      </c>
      <c r="F19" s="129" t="s">
        <v>121</v>
      </c>
      <c r="G19" s="130">
        <v>742250</v>
      </c>
      <c r="H19" s="131" t="s">
        <v>121</v>
      </c>
      <c r="I19" s="130">
        <v>148850</v>
      </c>
      <c r="J19" s="131" t="s">
        <v>121</v>
      </c>
      <c r="K19" s="130">
        <v>891100</v>
      </c>
      <c r="L19" s="132">
        <f t="shared" si="0"/>
        <v>0.2005389019872011</v>
      </c>
    </row>
    <row r="20" spans="1:12" ht="17.25" thickBot="1">
      <c r="A20" s="18"/>
      <c r="B20" s="21"/>
      <c r="C20" s="21"/>
      <c r="D20" s="21"/>
      <c r="E20" s="21"/>
      <c r="F20" s="129" t="s">
        <v>122</v>
      </c>
      <c r="G20" s="130">
        <v>405000</v>
      </c>
      <c r="H20" s="131" t="s">
        <v>122</v>
      </c>
      <c r="I20" s="130">
        <v>81000</v>
      </c>
      <c r="J20" s="131" t="s">
        <v>122</v>
      </c>
      <c r="K20" s="130">
        <v>486000</v>
      </c>
      <c r="L20" s="132">
        <f t="shared" si="0"/>
        <v>0.2</v>
      </c>
    </row>
    <row r="21" spans="1:12" ht="17.25" thickBot="1">
      <c r="A21" s="19"/>
      <c r="B21" s="22"/>
      <c r="C21" s="22"/>
      <c r="D21" s="22"/>
      <c r="E21" s="22"/>
      <c r="F21" s="133" t="s">
        <v>125</v>
      </c>
      <c r="G21" s="140">
        <f>SUM(G19:G20)</f>
        <v>1147250</v>
      </c>
      <c r="H21" s="135" t="s">
        <v>125</v>
      </c>
      <c r="I21" s="140">
        <f>SUM(I19:I20)</f>
        <v>229850</v>
      </c>
      <c r="J21" s="141" t="s">
        <v>123</v>
      </c>
      <c r="K21" s="140">
        <f>SUM(K19:K20)</f>
        <v>1377100</v>
      </c>
      <c r="L21" s="132">
        <f t="shared" si="0"/>
        <v>0.20034865983874484</v>
      </c>
    </row>
    <row r="22" spans="1:12" ht="17.25" thickBot="1">
      <c r="A22" s="17">
        <v>7</v>
      </c>
      <c r="B22" s="47" t="s">
        <v>66</v>
      </c>
      <c r="C22" s="20" t="s">
        <v>67</v>
      </c>
      <c r="D22" s="20" t="s">
        <v>35</v>
      </c>
      <c r="E22" s="20" t="s">
        <v>68</v>
      </c>
      <c r="F22" s="137" t="s">
        <v>121</v>
      </c>
      <c r="G22" s="138">
        <v>310000</v>
      </c>
      <c r="H22" s="139" t="s">
        <v>121</v>
      </c>
      <c r="I22" s="138">
        <v>60000</v>
      </c>
      <c r="J22" s="139" t="s">
        <v>121</v>
      </c>
      <c r="K22" s="138">
        <f>G22+I22</f>
        <v>370000</v>
      </c>
      <c r="L22" s="132">
        <f t="shared" si="0"/>
        <v>0.1935483870967742</v>
      </c>
    </row>
    <row r="23" spans="1:12" ht="17.25" thickBot="1">
      <c r="A23" s="18"/>
      <c r="B23" s="48"/>
      <c r="C23" s="21"/>
      <c r="D23" s="21"/>
      <c r="E23" s="21"/>
      <c r="F23" s="137" t="s">
        <v>122</v>
      </c>
      <c r="G23" s="138">
        <v>325000</v>
      </c>
      <c r="H23" s="139" t="s">
        <v>122</v>
      </c>
      <c r="I23" s="138">
        <v>65000</v>
      </c>
      <c r="J23" s="139" t="s">
        <v>122</v>
      </c>
      <c r="K23" s="138">
        <f>G23+I23</f>
        <v>390000</v>
      </c>
      <c r="L23" s="132">
        <f t="shared" si="0"/>
        <v>0.2</v>
      </c>
    </row>
    <row r="24" spans="1:12" ht="17.25" thickBot="1">
      <c r="A24" s="18"/>
      <c r="B24" s="48"/>
      <c r="C24" s="21"/>
      <c r="D24" s="21"/>
      <c r="E24" s="21"/>
      <c r="F24" s="137" t="s">
        <v>124</v>
      </c>
      <c r="G24" s="138">
        <v>40000</v>
      </c>
      <c r="H24" s="139" t="s">
        <v>124</v>
      </c>
      <c r="I24" s="138">
        <v>8000</v>
      </c>
      <c r="J24" s="139" t="s">
        <v>124</v>
      </c>
      <c r="K24" s="138">
        <f>G24+I24</f>
        <v>48000</v>
      </c>
      <c r="L24" s="132">
        <f t="shared" si="0"/>
        <v>0.2</v>
      </c>
    </row>
    <row r="25" spans="1:12" ht="17.25" thickBot="1">
      <c r="A25" s="19"/>
      <c r="B25" s="49"/>
      <c r="C25" s="22"/>
      <c r="D25" s="22"/>
      <c r="E25" s="22"/>
      <c r="F25" s="133" t="s">
        <v>125</v>
      </c>
      <c r="G25" s="134">
        <f>SUM(G22:G24)</f>
        <v>675000</v>
      </c>
      <c r="H25" s="135" t="s">
        <v>125</v>
      </c>
      <c r="I25" s="134">
        <f>SUM(I22:I24)</f>
        <v>133000</v>
      </c>
      <c r="J25" s="136" t="s">
        <v>123</v>
      </c>
      <c r="K25" s="134">
        <f>SUM(K22:K24)</f>
        <v>808000</v>
      </c>
      <c r="L25" s="132">
        <f t="shared" si="0"/>
        <v>0.19703703703703704</v>
      </c>
    </row>
    <row r="26" spans="1:12" ht="17.25" thickBot="1">
      <c r="A26" s="17">
        <v>8</v>
      </c>
      <c r="B26" s="47" t="s">
        <v>66</v>
      </c>
      <c r="C26" s="20" t="s">
        <v>67</v>
      </c>
      <c r="D26" s="20" t="s">
        <v>35</v>
      </c>
      <c r="E26" s="20" t="s">
        <v>88</v>
      </c>
      <c r="F26" s="137" t="s">
        <v>121</v>
      </c>
      <c r="G26" s="138">
        <v>170000</v>
      </c>
      <c r="H26" s="139" t="s">
        <v>121</v>
      </c>
      <c r="I26" s="138">
        <v>34000</v>
      </c>
      <c r="J26" s="139" t="s">
        <v>121</v>
      </c>
      <c r="K26" s="138">
        <f>G26+I26</f>
        <v>204000</v>
      </c>
      <c r="L26" s="132">
        <f t="shared" si="0"/>
        <v>0.2</v>
      </c>
    </row>
    <row r="27" spans="1:12" ht="17.25" thickBot="1">
      <c r="A27" s="18"/>
      <c r="B27" s="48"/>
      <c r="C27" s="21"/>
      <c r="D27" s="21"/>
      <c r="E27" s="21"/>
      <c r="F27" s="137" t="s">
        <v>122</v>
      </c>
      <c r="G27" s="138">
        <v>375000</v>
      </c>
      <c r="H27" s="139" t="s">
        <v>122</v>
      </c>
      <c r="I27" s="138">
        <v>75000</v>
      </c>
      <c r="J27" s="139" t="s">
        <v>122</v>
      </c>
      <c r="K27" s="138">
        <f>G27+I27</f>
        <v>450000</v>
      </c>
      <c r="L27" s="132">
        <f t="shared" si="0"/>
        <v>0.2</v>
      </c>
    </row>
    <row r="28" spans="1:12" ht="17.25" thickBot="1">
      <c r="A28" s="18"/>
      <c r="B28" s="48"/>
      <c r="C28" s="21"/>
      <c r="D28" s="21"/>
      <c r="E28" s="21"/>
      <c r="F28" s="137" t="s">
        <v>124</v>
      </c>
      <c r="G28" s="138">
        <v>375000</v>
      </c>
      <c r="H28" s="139" t="s">
        <v>124</v>
      </c>
      <c r="I28" s="138">
        <v>75000</v>
      </c>
      <c r="J28" s="139" t="s">
        <v>124</v>
      </c>
      <c r="K28" s="138">
        <f>G28+I28</f>
        <v>450000</v>
      </c>
      <c r="L28" s="132">
        <f t="shared" si="0"/>
        <v>0.2</v>
      </c>
    </row>
    <row r="29" spans="1:12" ht="17.25" thickBot="1">
      <c r="A29" s="19"/>
      <c r="B29" s="49"/>
      <c r="C29" s="22"/>
      <c r="D29" s="22"/>
      <c r="E29" s="22"/>
      <c r="F29" s="133" t="s">
        <v>125</v>
      </c>
      <c r="G29" s="134">
        <f>SUM(G26:G28)</f>
        <v>920000</v>
      </c>
      <c r="H29" s="135" t="s">
        <v>125</v>
      </c>
      <c r="I29" s="134">
        <f>SUM(I26:I28)</f>
        <v>184000</v>
      </c>
      <c r="J29" s="136" t="s">
        <v>123</v>
      </c>
      <c r="K29" s="134">
        <f>SUM(K26:K28)</f>
        <v>1104000</v>
      </c>
      <c r="L29" s="132">
        <f t="shared" si="0"/>
        <v>0.2</v>
      </c>
    </row>
    <row r="30" spans="1:12" ht="17.25" thickBot="1">
      <c r="A30" s="6">
        <v>9</v>
      </c>
      <c r="B30" s="88" t="s">
        <v>45</v>
      </c>
      <c r="C30" s="88" t="s">
        <v>67</v>
      </c>
      <c r="D30" s="88" t="s">
        <v>35</v>
      </c>
      <c r="E30" s="88" t="s">
        <v>69</v>
      </c>
      <c r="F30" s="137" t="s">
        <v>121</v>
      </c>
      <c r="G30" s="138">
        <v>240000</v>
      </c>
      <c r="H30" s="139" t="s">
        <v>121</v>
      </c>
      <c r="I30" s="138">
        <v>48000</v>
      </c>
      <c r="J30" s="139" t="s">
        <v>121</v>
      </c>
      <c r="K30" s="138">
        <f>G30+I30</f>
        <v>288000</v>
      </c>
      <c r="L30" s="132">
        <f t="shared" si="0"/>
        <v>0.2</v>
      </c>
    </row>
    <row r="31" spans="1:12" ht="33.75" thickBot="1">
      <c r="A31" s="6">
        <v>10</v>
      </c>
      <c r="B31" s="88" t="s">
        <v>45</v>
      </c>
      <c r="C31" s="88" t="s">
        <v>67</v>
      </c>
      <c r="D31" s="88" t="s">
        <v>35</v>
      </c>
      <c r="E31" s="88" t="s">
        <v>70</v>
      </c>
      <c r="F31" s="137" t="s">
        <v>121</v>
      </c>
      <c r="G31" s="138">
        <v>325000</v>
      </c>
      <c r="H31" s="139" t="s">
        <v>121</v>
      </c>
      <c r="I31" s="138">
        <v>65000</v>
      </c>
      <c r="J31" s="139" t="s">
        <v>121</v>
      </c>
      <c r="K31" s="138">
        <f>G31+I31</f>
        <v>390000</v>
      </c>
      <c r="L31" s="132">
        <f t="shared" si="0"/>
        <v>0.2</v>
      </c>
    </row>
    <row r="32" spans="1:12" ht="33.75" thickBot="1">
      <c r="A32" s="6">
        <v>11</v>
      </c>
      <c r="B32" s="88" t="s">
        <v>45</v>
      </c>
      <c r="C32" s="88" t="s">
        <v>71</v>
      </c>
      <c r="D32" s="88" t="s">
        <v>55</v>
      </c>
      <c r="E32" s="88" t="s">
        <v>72</v>
      </c>
      <c r="F32" s="109" t="s">
        <v>9</v>
      </c>
      <c r="G32" s="110">
        <v>76131</v>
      </c>
      <c r="H32" s="111" t="s">
        <v>9</v>
      </c>
      <c r="I32" s="110">
        <v>15227</v>
      </c>
      <c r="J32" s="111" t="s">
        <v>9</v>
      </c>
      <c r="K32" s="110">
        <v>91358</v>
      </c>
      <c r="L32" s="112">
        <f t="shared" si="0"/>
        <v>0.20001050820296595</v>
      </c>
    </row>
    <row r="33" spans="1:12" ht="17.25" thickBot="1">
      <c r="A33" s="17">
        <v>12</v>
      </c>
      <c r="B33" s="47" t="s">
        <v>73</v>
      </c>
      <c r="C33" s="20" t="s">
        <v>74</v>
      </c>
      <c r="D33" s="20" t="s">
        <v>55</v>
      </c>
      <c r="E33" s="20" t="s">
        <v>89</v>
      </c>
      <c r="F33" s="79" t="s">
        <v>6</v>
      </c>
      <c r="G33" s="3">
        <v>105000</v>
      </c>
      <c r="H33" s="80" t="s">
        <v>6</v>
      </c>
      <c r="I33" s="3">
        <v>21000</v>
      </c>
      <c r="J33" s="80" t="s">
        <v>6</v>
      </c>
      <c r="K33" s="3">
        <v>126000</v>
      </c>
      <c r="L33" s="51">
        <f t="shared" si="0"/>
        <v>0.2</v>
      </c>
    </row>
    <row r="34" spans="1:12" ht="17.25" thickBot="1">
      <c r="A34" s="18"/>
      <c r="B34" s="48"/>
      <c r="C34" s="21"/>
      <c r="D34" s="21"/>
      <c r="E34" s="21"/>
      <c r="F34" s="79" t="s">
        <v>7</v>
      </c>
      <c r="G34" s="3">
        <v>105000</v>
      </c>
      <c r="H34" s="80" t="s">
        <v>7</v>
      </c>
      <c r="I34" s="3">
        <v>21000</v>
      </c>
      <c r="J34" s="80" t="s">
        <v>7</v>
      </c>
      <c r="K34" s="3">
        <v>126000</v>
      </c>
      <c r="L34" s="51">
        <f t="shared" si="0"/>
        <v>0.2</v>
      </c>
    </row>
    <row r="35" spans="1:12" ht="17.25" thickBot="1">
      <c r="A35" s="19"/>
      <c r="B35" s="49"/>
      <c r="C35" s="22"/>
      <c r="D35" s="22"/>
      <c r="E35" s="22"/>
      <c r="F35" s="78" t="s">
        <v>36</v>
      </c>
      <c r="G35" s="5">
        <v>210000</v>
      </c>
      <c r="H35" s="8" t="s">
        <v>36</v>
      </c>
      <c r="I35" s="5">
        <v>42000</v>
      </c>
      <c r="J35" s="9" t="s">
        <v>3</v>
      </c>
      <c r="K35" s="5">
        <f>SUM(K33:K34)</f>
        <v>252000</v>
      </c>
      <c r="L35" s="51">
        <f t="shared" si="0"/>
        <v>0.2</v>
      </c>
    </row>
    <row r="36" spans="1:12" ht="17.25" thickBot="1">
      <c r="A36" s="17">
        <v>13</v>
      </c>
      <c r="B36" s="47" t="s">
        <v>75</v>
      </c>
      <c r="C36" s="20" t="s">
        <v>76</v>
      </c>
      <c r="D36" s="20" t="s">
        <v>35</v>
      </c>
      <c r="E36" s="20" t="s">
        <v>77</v>
      </c>
      <c r="F36" s="80" t="s">
        <v>6</v>
      </c>
      <c r="G36" s="4">
        <v>56698</v>
      </c>
      <c r="H36" s="80" t="s">
        <v>6</v>
      </c>
      <c r="I36" s="4">
        <v>11340</v>
      </c>
      <c r="J36" s="80" t="s">
        <v>90</v>
      </c>
      <c r="K36" s="4">
        <v>68038</v>
      </c>
      <c r="L36" s="51">
        <f t="shared" si="0"/>
        <v>0.20000705492257223</v>
      </c>
    </row>
    <row r="37" spans="1:12" ht="17.25" thickBot="1">
      <c r="A37" s="18"/>
      <c r="B37" s="48"/>
      <c r="C37" s="21"/>
      <c r="D37" s="21"/>
      <c r="E37" s="21"/>
      <c r="F37" s="80" t="s">
        <v>7</v>
      </c>
      <c r="G37" s="4">
        <v>40067</v>
      </c>
      <c r="H37" s="80" t="s">
        <v>7</v>
      </c>
      <c r="I37" s="4">
        <v>8014</v>
      </c>
      <c r="J37" s="80" t="s">
        <v>7</v>
      </c>
      <c r="K37" s="4">
        <v>48081</v>
      </c>
      <c r="L37" s="51">
        <f t="shared" si="0"/>
        <v>0.200014974917014</v>
      </c>
    </row>
    <row r="38" spans="1:12" ht="17.25" thickBot="1">
      <c r="A38" s="19"/>
      <c r="B38" s="49"/>
      <c r="C38" s="22"/>
      <c r="D38" s="22"/>
      <c r="E38" s="22"/>
      <c r="F38" s="78" t="s">
        <v>36</v>
      </c>
      <c r="G38" s="5">
        <f>SUM(G36:G37)</f>
        <v>96765</v>
      </c>
      <c r="H38" s="8" t="s">
        <v>36</v>
      </c>
      <c r="I38" s="5">
        <f>SUM(I36:I37)</f>
        <v>19354</v>
      </c>
      <c r="J38" s="9" t="s">
        <v>3</v>
      </c>
      <c r="K38" s="5">
        <f>SUM(K36:K37)</f>
        <v>116119</v>
      </c>
      <c r="L38" s="51">
        <f t="shared" si="0"/>
        <v>0.20001033431509327</v>
      </c>
    </row>
    <row r="39" spans="1:12" ht="17.25" thickBot="1">
      <c r="A39" s="17">
        <v>14</v>
      </c>
      <c r="B39" s="47" t="s">
        <v>75</v>
      </c>
      <c r="C39" s="20" t="s">
        <v>78</v>
      </c>
      <c r="D39" s="20" t="s">
        <v>55</v>
      </c>
      <c r="E39" s="20" t="s">
        <v>79</v>
      </c>
      <c r="F39" s="79" t="s">
        <v>6</v>
      </c>
      <c r="G39" s="3">
        <v>134400</v>
      </c>
      <c r="H39" s="80" t="s">
        <v>6</v>
      </c>
      <c r="I39" s="3">
        <v>25600</v>
      </c>
      <c r="J39" s="80" t="s">
        <v>6</v>
      </c>
      <c r="K39" s="3">
        <f>G39+I39</f>
        <v>160000</v>
      </c>
      <c r="L39" s="51">
        <f t="shared" si="0"/>
        <v>0.19047619047619047</v>
      </c>
    </row>
    <row r="40" spans="1:12" ht="17.25" thickBot="1">
      <c r="A40" s="18"/>
      <c r="B40" s="48"/>
      <c r="C40" s="21"/>
      <c r="D40" s="21"/>
      <c r="E40" s="21"/>
      <c r="F40" s="79" t="s">
        <v>7</v>
      </c>
      <c r="G40" s="3">
        <v>118599</v>
      </c>
      <c r="H40" s="80" t="s">
        <v>7</v>
      </c>
      <c r="I40" s="3">
        <v>23401</v>
      </c>
      <c r="J40" s="80" t="s">
        <v>7</v>
      </c>
      <c r="K40" s="3">
        <f>G40+I40</f>
        <v>142000</v>
      </c>
      <c r="L40" s="51">
        <f t="shared" si="0"/>
        <v>0.19731195035371293</v>
      </c>
    </row>
    <row r="41" spans="1:12" ht="17.25" thickBot="1">
      <c r="A41" s="19"/>
      <c r="B41" s="49"/>
      <c r="C41" s="22"/>
      <c r="D41" s="22"/>
      <c r="E41" s="22"/>
      <c r="F41" s="78" t="s">
        <v>36</v>
      </c>
      <c r="G41" s="5">
        <f>SUM(G39:G40)</f>
        <v>252999</v>
      </c>
      <c r="H41" s="8" t="s">
        <v>36</v>
      </c>
      <c r="I41" s="5">
        <f>SUM(I39:I40)</f>
        <v>49001</v>
      </c>
      <c r="J41" s="9" t="s">
        <v>3</v>
      </c>
      <c r="K41" s="5">
        <f>SUM(K39:K40)</f>
        <v>302000</v>
      </c>
      <c r="L41" s="51">
        <f t="shared" si="0"/>
        <v>0.19368060743323096</v>
      </c>
    </row>
    <row r="42" spans="1:12" ht="33.75" thickBot="1">
      <c r="A42" s="2">
        <v>15</v>
      </c>
      <c r="B42" s="89" t="s">
        <v>75</v>
      </c>
      <c r="C42" s="89" t="s">
        <v>78</v>
      </c>
      <c r="D42" s="89" t="s">
        <v>55</v>
      </c>
      <c r="E42" s="89" t="s">
        <v>91</v>
      </c>
      <c r="F42" s="79" t="s">
        <v>6</v>
      </c>
      <c r="G42" s="3">
        <v>118599</v>
      </c>
      <c r="H42" s="80" t="s">
        <v>6</v>
      </c>
      <c r="I42" s="3">
        <v>23401</v>
      </c>
      <c r="J42" s="80" t="s">
        <v>6</v>
      </c>
      <c r="K42" s="3">
        <v>142000</v>
      </c>
      <c r="L42" s="51">
        <f t="shared" si="0"/>
        <v>0.19731195035371293</v>
      </c>
    </row>
    <row r="43" spans="1:12" ht="50.25" thickBot="1">
      <c r="A43" s="1">
        <v>16</v>
      </c>
      <c r="B43" s="50" t="s">
        <v>80</v>
      </c>
      <c r="C43" s="7" t="s">
        <v>81</v>
      </c>
      <c r="D43" s="7" t="s">
        <v>37</v>
      </c>
      <c r="E43" s="7" t="s">
        <v>82</v>
      </c>
      <c r="F43" s="79" t="s">
        <v>6</v>
      </c>
      <c r="G43" s="3">
        <v>90000</v>
      </c>
      <c r="H43" s="80" t="s">
        <v>6</v>
      </c>
      <c r="I43" s="3">
        <v>18000</v>
      </c>
      <c r="J43" s="80" t="s">
        <v>6</v>
      </c>
      <c r="K43" s="3">
        <v>108000</v>
      </c>
      <c r="L43" s="51">
        <f t="shared" si="0"/>
        <v>0.2</v>
      </c>
    </row>
    <row r="44" spans="1:12" ht="33.75" thickBot="1">
      <c r="A44" s="1">
        <v>17</v>
      </c>
      <c r="B44" s="7" t="s">
        <v>80</v>
      </c>
      <c r="C44" s="7" t="s">
        <v>46</v>
      </c>
      <c r="D44" s="7" t="s">
        <v>28</v>
      </c>
      <c r="E44" s="7" t="s">
        <v>83</v>
      </c>
      <c r="F44" s="90" t="s">
        <v>6</v>
      </c>
      <c r="G44" s="13">
        <v>200000</v>
      </c>
      <c r="H44" s="10" t="s">
        <v>6</v>
      </c>
      <c r="I44" s="13">
        <v>40000</v>
      </c>
      <c r="J44" s="10" t="s">
        <v>6</v>
      </c>
      <c r="K44" s="13">
        <v>240000</v>
      </c>
      <c r="L44" s="51">
        <f t="shared" si="0"/>
        <v>0.2</v>
      </c>
    </row>
    <row r="45" spans="1:12" ht="66.75" thickBot="1">
      <c r="A45" s="1">
        <v>18</v>
      </c>
      <c r="B45" s="88" t="s">
        <v>84</v>
      </c>
      <c r="C45" s="88" t="s">
        <v>85</v>
      </c>
      <c r="D45" s="7" t="s">
        <v>28</v>
      </c>
      <c r="E45" s="91" t="s">
        <v>86</v>
      </c>
      <c r="F45" s="106" t="s">
        <v>9</v>
      </c>
      <c r="G45" s="59">
        <v>287500</v>
      </c>
      <c r="H45" s="98" t="s">
        <v>9</v>
      </c>
      <c r="I45" s="59">
        <v>57500</v>
      </c>
      <c r="J45" s="98" t="s">
        <v>9</v>
      </c>
      <c r="K45" s="59">
        <v>345000</v>
      </c>
      <c r="L45" s="112">
        <f t="shared" si="0"/>
        <v>0.2</v>
      </c>
    </row>
    <row r="46" spans="1:12" ht="17.25" thickBot="1">
      <c r="A46" s="17"/>
      <c r="B46" s="14"/>
      <c r="C46" s="20"/>
      <c r="D46" s="14"/>
      <c r="E46" s="83" t="s">
        <v>29</v>
      </c>
      <c r="F46" s="79" t="s">
        <v>6</v>
      </c>
      <c r="G46" s="3">
        <f>G4+G7+G10+G13+G16+G19+G22+G26+G30+G31+G32+G33+G36+G39+G42+G43+G44+G45</f>
        <v>5694903</v>
      </c>
      <c r="H46" s="80" t="s">
        <v>6</v>
      </c>
      <c r="I46" s="3">
        <f>I4+I7+I10+I13+I16+I19+I22+I26+I30+I31+I32+I33+I36+I39+I42+I43+I44+I45</f>
        <v>1135783</v>
      </c>
      <c r="J46" s="80" t="s">
        <v>6</v>
      </c>
      <c r="K46" s="3">
        <f>G46+I46</f>
        <v>6830686</v>
      </c>
      <c r="L46" s="51">
        <f t="shared" si="0"/>
        <v>0.19943851545847224</v>
      </c>
    </row>
    <row r="47" spans="1:12" ht="17.25" thickBot="1">
      <c r="A47" s="18"/>
      <c r="B47" s="15"/>
      <c r="C47" s="21"/>
      <c r="D47" s="15"/>
      <c r="E47" s="84"/>
      <c r="F47" s="79" t="s">
        <v>7</v>
      </c>
      <c r="G47" s="3">
        <f>G5+G8+G11+G14+G17+G20+G23+G27+G34+G37+G40</f>
        <v>3099499</v>
      </c>
      <c r="H47" s="80" t="s">
        <v>7</v>
      </c>
      <c r="I47" s="3">
        <f>I5+I8+I11+I14+I17+I20+I23+I27+I34+I37+I40</f>
        <v>617582</v>
      </c>
      <c r="J47" s="80" t="s">
        <v>7</v>
      </c>
      <c r="K47" s="3">
        <f>G47+I47</f>
        <v>3717081</v>
      </c>
      <c r="L47" s="51">
        <f t="shared" si="0"/>
        <v>0.1992522017267952</v>
      </c>
    </row>
    <row r="48" spans="1:12" ht="17.25" thickBot="1">
      <c r="A48" s="18"/>
      <c r="B48" s="15"/>
      <c r="C48" s="21"/>
      <c r="D48" s="15"/>
      <c r="E48" s="84"/>
      <c r="F48" s="79" t="s">
        <v>8</v>
      </c>
      <c r="G48" s="3">
        <f>G24+G28</f>
        <v>415000</v>
      </c>
      <c r="H48" s="80" t="s">
        <v>8</v>
      </c>
      <c r="I48" s="3">
        <f>I24+I28</f>
        <v>83000</v>
      </c>
      <c r="J48" s="80" t="s">
        <v>8</v>
      </c>
      <c r="K48" s="3">
        <f>G48+I48</f>
        <v>498000</v>
      </c>
      <c r="L48" s="51">
        <f t="shared" si="0"/>
        <v>0.2</v>
      </c>
    </row>
    <row r="49" spans="1:12" ht="17.25" thickBot="1">
      <c r="A49" s="19"/>
      <c r="B49" s="16"/>
      <c r="C49" s="22"/>
      <c r="D49" s="16"/>
      <c r="E49" s="85"/>
      <c r="F49" s="86" t="s">
        <v>3</v>
      </c>
      <c r="G49" s="5">
        <f>SUM(G46:G48)</f>
        <v>9209402</v>
      </c>
      <c r="H49" s="8" t="s">
        <v>36</v>
      </c>
      <c r="I49" s="5">
        <f>SUM(I46:I48)</f>
        <v>1836365</v>
      </c>
      <c r="J49" s="87" t="s">
        <v>3</v>
      </c>
      <c r="K49" s="62">
        <f>SUM(K46:K48)</f>
        <v>11045767</v>
      </c>
      <c r="L49" s="63">
        <f t="shared" si="0"/>
        <v>0.1994011120374591</v>
      </c>
    </row>
  </sheetData>
  <sheetProtection/>
  <mergeCells count="63">
    <mergeCell ref="F3:G3"/>
    <mergeCell ref="H3:I3"/>
    <mergeCell ref="J3:K3"/>
    <mergeCell ref="A4:A6"/>
    <mergeCell ref="B4:B6"/>
    <mergeCell ref="C4:C6"/>
    <mergeCell ref="D4:D6"/>
    <mergeCell ref="E4:E6"/>
    <mergeCell ref="A7:A9"/>
    <mergeCell ref="B7:B9"/>
    <mergeCell ref="C7:C9"/>
    <mergeCell ref="D7:D9"/>
    <mergeCell ref="E7:E9"/>
    <mergeCell ref="A10:A12"/>
    <mergeCell ref="B10:B12"/>
    <mergeCell ref="C10:C12"/>
    <mergeCell ref="D10:D12"/>
    <mergeCell ref="E10:E12"/>
    <mergeCell ref="A13:A15"/>
    <mergeCell ref="B13:B15"/>
    <mergeCell ref="C13:C15"/>
    <mergeCell ref="D13:D15"/>
    <mergeCell ref="E13:E15"/>
    <mergeCell ref="A16:A18"/>
    <mergeCell ref="B16:B18"/>
    <mergeCell ref="C16:C18"/>
    <mergeCell ref="D16:D18"/>
    <mergeCell ref="E16:E18"/>
    <mergeCell ref="A19:A21"/>
    <mergeCell ref="B19:B21"/>
    <mergeCell ref="C19:C21"/>
    <mergeCell ref="D19:D21"/>
    <mergeCell ref="E19:E21"/>
    <mergeCell ref="A22:A25"/>
    <mergeCell ref="B22:B25"/>
    <mergeCell ref="C22:C25"/>
    <mergeCell ref="D22:D25"/>
    <mergeCell ref="E22:E25"/>
    <mergeCell ref="A26:A29"/>
    <mergeCell ref="B26:B29"/>
    <mergeCell ref="C26:C29"/>
    <mergeCell ref="D26:D29"/>
    <mergeCell ref="E26:E29"/>
    <mergeCell ref="A33:A35"/>
    <mergeCell ref="B33:B35"/>
    <mergeCell ref="C33:C35"/>
    <mergeCell ref="D33:D35"/>
    <mergeCell ref="E33:E35"/>
    <mergeCell ref="A36:A38"/>
    <mergeCell ref="B36:B38"/>
    <mergeCell ref="C36:C38"/>
    <mergeCell ref="D36:D38"/>
    <mergeCell ref="E36:E38"/>
    <mergeCell ref="A39:A41"/>
    <mergeCell ref="B39:B41"/>
    <mergeCell ref="C39:C41"/>
    <mergeCell ref="D39:D41"/>
    <mergeCell ref="E39:E41"/>
    <mergeCell ref="A46:A49"/>
    <mergeCell ref="B46:B49"/>
    <mergeCell ref="C46:C49"/>
    <mergeCell ref="D46:D49"/>
    <mergeCell ref="E46:E4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19"/>
  <sheetViews>
    <sheetView zoomScalePageLayoutView="0" workbookViewId="0" topLeftCell="A1">
      <selection activeCell="F16" sqref="F16:K19"/>
    </sheetView>
  </sheetViews>
  <sheetFormatPr defaultColWidth="9.00390625" defaultRowHeight="16.5"/>
  <cols>
    <col min="1" max="1" width="4.50390625" style="68" customWidth="1"/>
    <col min="2" max="2" width="11.125" style="68" customWidth="1"/>
    <col min="3" max="3" width="9.00390625" style="68" customWidth="1"/>
    <col min="4" max="4" width="10.375" style="68" customWidth="1"/>
    <col min="5" max="5" width="33.625" style="68" customWidth="1"/>
    <col min="6" max="6" width="7.25390625" style="68" customWidth="1"/>
    <col min="7" max="7" width="12.625" style="68" customWidth="1"/>
    <col min="8" max="8" width="7.25390625" style="68" customWidth="1"/>
    <col min="9" max="9" width="12.25390625" style="68" customWidth="1"/>
    <col min="10" max="10" width="7.00390625" style="68" customWidth="1"/>
    <col min="11" max="11" width="12.75390625" style="68" customWidth="1"/>
    <col min="12" max="12" width="9.75390625" style="68" customWidth="1"/>
    <col min="13" max="16384" width="9.00390625" style="68" customWidth="1"/>
  </cols>
  <sheetData>
    <row r="1" spans="1:11" ht="25.5">
      <c r="A1" s="67" t="s">
        <v>47</v>
      </c>
      <c r="K1" s="69" t="s">
        <v>43</v>
      </c>
    </row>
    <row r="2" ht="20.25" thickBot="1">
      <c r="A2" s="69" t="s">
        <v>10</v>
      </c>
    </row>
    <row r="3" spans="1:12" ht="39.75" thickBot="1">
      <c r="A3" s="70" t="s">
        <v>11</v>
      </c>
      <c r="B3" s="70" t="s">
        <v>12</v>
      </c>
      <c r="C3" s="70" t="s">
        <v>13</v>
      </c>
      <c r="D3" s="70" t="s">
        <v>14</v>
      </c>
      <c r="E3" s="70" t="s">
        <v>15</v>
      </c>
      <c r="F3" s="71" t="s">
        <v>16</v>
      </c>
      <c r="G3" s="72"/>
      <c r="H3" s="73" t="s">
        <v>17</v>
      </c>
      <c r="I3" s="72"/>
      <c r="J3" s="71" t="s">
        <v>18</v>
      </c>
      <c r="K3" s="72"/>
      <c r="L3" s="70" t="s">
        <v>19</v>
      </c>
    </row>
    <row r="4" spans="1:12" s="77" customFormat="1" ht="19.5" customHeight="1" thickBot="1">
      <c r="A4" s="17">
        <v>1</v>
      </c>
      <c r="B4" s="47" t="s">
        <v>20</v>
      </c>
      <c r="C4" s="20" t="s">
        <v>21</v>
      </c>
      <c r="D4" s="20" t="s">
        <v>22</v>
      </c>
      <c r="E4" s="20" t="s">
        <v>23</v>
      </c>
      <c r="F4" s="74" t="s">
        <v>9</v>
      </c>
      <c r="G4" s="65">
        <v>165000</v>
      </c>
      <c r="H4" s="75" t="s">
        <v>9</v>
      </c>
      <c r="I4" s="65">
        <v>33000</v>
      </c>
      <c r="J4" s="76" t="s">
        <v>6</v>
      </c>
      <c r="K4" s="66">
        <v>198000</v>
      </c>
      <c r="L4" s="64">
        <f>I4/G4</f>
        <v>0.2</v>
      </c>
    </row>
    <row r="5" spans="1:12" s="77" customFormat="1" ht="19.5" customHeight="1" thickBot="1">
      <c r="A5" s="18"/>
      <c r="B5" s="48"/>
      <c r="C5" s="21"/>
      <c r="D5" s="21"/>
      <c r="E5" s="21"/>
      <c r="F5" s="74" t="s">
        <v>40</v>
      </c>
      <c r="G5" s="65">
        <v>666667</v>
      </c>
      <c r="H5" s="75" t="s">
        <v>40</v>
      </c>
      <c r="I5" s="65">
        <v>133333</v>
      </c>
      <c r="J5" s="76" t="s">
        <v>7</v>
      </c>
      <c r="K5" s="66">
        <v>800000</v>
      </c>
      <c r="L5" s="64">
        <f aca="true" t="shared" si="0" ref="L5:L19">I5/G5</f>
        <v>0.1999994000003</v>
      </c>
    </row>
    <row r="6" spans="1:12" s="77" customFormat="1" ht="19.5" customHeight="1" thickBot="1">
      <c r="A6" s="18"/>
      <c r="B6" s="48"/>
      <c r="C6" s="21"/>
      <c r="D6" s="21"/>
      <c r="E6" s="21"/>
      <c r="F6" s="74" t="s">
        <v>41</v>
      </c>
      <c r="G6" s="65">
        <v>566667</v>
      </c>
      <c r="H6" s="75" t="s">
        <v>41</v>
      </c>
      <c r="I6" s="65">
        <v>113333</v>
      </c>
      <c r="J6" s="76" t="s">
        <v>8</v>
      </c>
      <c r="K6" s="66">
        <v>680000</v>
      </c>
      <c r="L6" s="64">
        <f t="shared" si="0"/>
        <v>0.19999929411806228</v>
      </c>
    </row>
    <row r="7" spans="1:12" ht="20.25" customHeight="1" thickBot="1">
      <c r="A7" s="19"/>
      <c r="B7" s="49"/>
      <c r="C7" s="22"/>
      <c r="D7" s="22"/>
      <c r="E7" s="22"/>
      <c r="F7" s="78" t="s">
        <v>2</v>
      </c>
      <c r="G7" s="5">
        <f>SUM(G4:G6)</f>
        <v>1398334</v>
      </c>
      <c r="H7" s="8" t="s">
        <v>2</v>
      </c>
      <c r="I7" s="5">
        <f>SUM(I4:I6)</f>
        <v>279666</v>
      </c>
      <c r="J7" s="9" t="s">
        <v>3</v>
      </c>
      <c r="K7" s="5">
        <f>SUM(K4:K6)</f>
        <v>1678000</v>
      </c>
      <c r="L7" s="51">
        <f t="shared" si="0"/>
        <v>0.19999942789061842</v>
      </c>
    </row>
    <row r="8" spans="1:12" ht="17.25" thickBot="1">
      <c r="A8" s="17">
        <v>2</v>
      </c>
      <c r="B8" s="47" t="s">
        <v>24</v>
      </c>
      <c r="C8" s="20" t="s">
        <v>25</v>
      </c>
      <c r="D8" s="20" t="s">
        <v>5</v>
      </c>
      <c r="E8" s="20" t="s">
        <v>48</v>
      </c>
      <c r="F8" s="79" t="s">
        <v>6</v>
      </c>
      <c r="G8" s="3">
        <v>301499</v>
      </c>
      <c r="H8" s="80" t="s">
        <v>6</v>
      </c>
      <c r="I8" s="3">
        <v>60301</v>
      </c>
      <c r="J8" s="80" t="s">
        <v>6</v>
      </c>
      <c r="K8" s="3">
        <v>361800</v>
      </c>
      <c r="L8" s="51">
        <f t="shared" si="0"/>
        <v>0.2000039801127035</v>
      </c>
    </row>
    <row r="9" spans="1:12" ht="17.25" thickBot="1">
      <c r="A9" s="18"/>
      <c r="B9" s="48"/>
      <c r="C9" s="21"/>
      <c r="D9" s="21"/>
      <c r="E9" s="21"/>
      <c r="F9" s="79" t="s">
        <v>7</v>
      </c>
      <c r="G9" s="3">
        <v>0</v>
      </c>
      <c r="H9" s="80" t="s">
        <v>7</v>
      </c>
      <c r="I9" s="3">
        <v>0</v>
      </c>
      <c r="J9" s="80" t="s">
        <v>7</v>
      </c>
      <c r="K9" s="3">
        <v>0</v>
      </c>
      <c r="L9" s="51"/>
    </row>
    <row r="10" spans="1:12" ht="17.25" thickBot="1">
      <c r="A10" s="18"/>
      <c r="B10" s="48"/>
      <c r="C10" s="21"/>
      <c r="D10" s="21"/>
      <c r="E10" s="21"/>
      <c r="F10" s="79" t="s">
        <v>8</v>
      </c>
      <c r="G10" s="3">
        <v>0</v>
      </c>
      <c r="H10" s="80" t="s">
        <v>8</v>
      </c>
      <c r="I10" s="3">
        <v>0</v>
      </c>
      <c r="J10" s="80" t="s">
        <v>8</v>
      </c>
      <c r="K10" s="3">
        <v>0</v>
      </c>
      <c r="L10" s="51"/>
    </row>
    <row r="11" spans="1:12" ht="17.25" thickBot="1">
      <c r="A11" s="19"/>
      <c r="B11" s="49"/>
      <c r="C11" s="22"/>
      <c r="D11" s="22"/>
      <c r="E11" s="22"/>
      <c r="F11" s="78" t="s">
        <v>2</v>
      </c>
      <c r="G11" s="5">
        <f>G8+G9+G10</f>
        <v>301499</v>
      </c>
      <c r="H11" s="8" t="s">
        <v>2</v>
      </c>
      <c r="I11" s="5">
        <f>I8+I9+I10</f>
        <v>60301</v>
      </c>
      <c r="J11" s="9" t="s">
        <v>3</v>
      </c>
      <c r="K11" s="5">
        <f>K8+K9+K10</f>
        <v>361800</v>
      </c>
      <c r="L11" s="51">
        <f t="shared" si="0"/>
        <v>0.2000039801127035</v>
      </c>
    </row>
    <row r="12" spans="1:12" ht="17.25" thickBot="1">
      <c r="A12" s="17">
        <v>3</v>
      </c>
      <c r="B12" s="20" t="s">
        <v>26</v>
      </c>
      <c r="C12" s="20" t="s">
        <v>27</v>
      </c>
      <c r="D12" s="20" t="s">
        <v>28</v>
      </c>
      <c r="E12" s="20" t="s">
        <v>42</v>
      </c>
      <c r="F12" s="11" t="s">
        <v>6</v>
      </c>
      <c r="G12" s="4">
        <v>300000</v>
      </c>
      <c r="H12" s="12" t="s">
        <v>6</v>
      </c>
      <c r="I12" s="4">
        <v>60000</v>
      </c>
      <c r="J12" s="12" t="s">
        <v>6</v>
      </c>
      <c r="K12" s="4">
        <f>G12+I12</f>
        <v>360000</v>
      </c>
      <c r="L12" s="51">
        <f t="shared" si="0"/>
        <v>0.2</v>
      </c>
    </row>
    <row r="13" spans="1:12" ht="17.25" thickBot="1">
      <c r="A13" s="18"/>
      <c r="B13" s="21"/>
      <c r="C13" s="21"/>
      <c r="D13" s="21"/>
      <c r="E13" s="21"/>
      <c r="F13" s="11" t="s">
        <v>7</v>
      </c>
      <c r="G13" s="4">
        <v>200000</v>
      </c>
      <c r="H13" s="12" t="s">
        <v>7</v>
      </c>
      <c r="I13" s="4">
        <v>40000</v>
      </c>
      <c r="J13" s="12" t="s">
        <v>7</v>
      </c>
      <c r="K13" s="4">
        <f>G13+I13</f>
        <v>240000</v>
      </c>
      <c r="L13" s="51">
        <f t="shared" si="0"/>
        <v>0.2</v>
      </c>
    </row>
    <row r="14" spans="1:12" ht="17.25" thickBot="1">
      <c r="A14" s="18"/>
      <c r="B14" s="21"/>
      <c r="C14" s="21"/>
      <c r="D14" s="21"/>
      <c r="E14" s="21"/>
      <c r="F14" s="11" t="s">
        <v>49</v>
      </c>
      <c r="G14" s="4">
        <v>0</v>
      </c>
      <c r="H14" s="12" t="s">
        <v>49</v>
      </c>
      <c r="I14" s="4">
        <v>0</v>
      </c>
      <c r="J14" s="12" t="s">
        <v>49</v>
      </c>
      <c r="K14" s="4">
        <v>0</v>
      </c>
      <c r="L14" s="51"/>
    </row>
    <row r="15" spans="1:12" ht="17.25" thickBot="1">
      <c r="A15" s="19"/>
      <c r="B15" s="22"/>
      <c r="C15" s="22"/>
      <c r="D15" s="22"/>
      <c r="E15" s="22"/>
      <c r="F15" s="78" t="s">
        <v>2</v>
      </c>
      <c r="G15" s="81">
        <f>G12+G13</f>
        <v>500000</v>
      </c>
      <c r="H15" s="8" t="s">
        <v>2</v>
      </c>
      <c r="I15" s="81">
        <f>I12+I13</f>
        <v>100000</v>
      </c>
      <c r="J15" s="82" t="s">
        <v>3</v>
      </c>
      <c r="K15" s="81">
        <f>K12+K13</f>
        <v>600000</v>
      </c>
      <c r="L15" s="51">
        <f t="shared" si="0"/>
        <v>0.2</v>
      </c>
    </row>
    <row r="16" spans="1:12" ht="17.25" thickBot="1">
      <c r="A16" s="17"/>
      <c r="B16" s="14"/>
      <c r="C16" s="20"/>
      <c r="D16" s="14"/>
      <c r="E16" s="83" t="s">
        <v>29</v>
      </c>
      <c r="F16" s="79" t="s">
        <v>6</v>
      </c>
      <c r="G16" s="3">
        <f>G4+G8+G12</f>
        <v>766499</v>
      </c>
      <c r="H16" s="80" t="s">
        <v>6</v>
      </c>
      <c r="I16" s="3">
        <f>I4+I8+I12</f>
        <v>153301</v>
      </c>
      <c r="J16" s="80" t="s">
        <v>6</v>
      </c>
      <c r="K16" s="3">
        <f>K4+K8+K12</f>
        <v>919800</v>
      </c>
      <c r="L16" s="51">
        <f t="shared" si="0"/>
        <v>0.20000156555977242</v>
      </c>
    </row>
    <row r="17" spans="1:12" ht="17.25" thickBot="1">
      <c r="A17" s="18"/>
      <c r="B17" s="15"/>
      <c r="C17" s="21"/>
      <c r="D17" s="15"/>
      <c r="E17" s="84"/>
      <c r="F17" s="79" t="s">
        <v>7</v>
      </c>
      <c r="G17" s="3">
        <f>G5+G9+G13</f>
        <v>866667</v>
      </c>
      <c r="H17" s="80" t="s">
        <v>7</v>
      </c>
      <c r="I17" s="3">
        <f>I5+I9+I13</f>
        <v>173333</v>
      </c>
      <c r="J17" s="80" t="s">
        <v>7</v>
      </c>
      <c r="K17" s="3">
        <f>K5+K9+K13</f>
        <v>1040000</v>
      </c>
      <c r="L17" s="51">
        <f t="shared" si="0"/>
        <v>0.19999953846171598</v>
      </c>
    </row>
    <row r="18" spans="1:12" ht="17.25" thickBot="1">
      <c r="A18" s="18"/>
      <c r="B18" s="15"/>
      <c r="C18" s="21"/>
      <c r="D18" s="15"/>
      <c r="E18" s="84"/>
      <c r="F18" s="79" t="s">
        <v>8</v>
      </c>
      <c r="G18" s="3">
        <f>G6+G10</f>
        <v>566667</v>
      </c>
      <c r="H18" s="80" t="s">
        <v>8</v>
      </c>
      <c r="I18" s="3">
        <f>I6+I10</f>
        <v>113333</v>
      </c>
      <c r="J18" s="80" t="s">
        <v>8</v>
      </c>
      <c r="K18" s="3">
        <f>K6+K10</f>
        <v>680000</v>
      </c>
      <c r="L18" s="51">
        <f t="shared" si="0"/>
        <v>0.19999929411806228</v>
      </c>
    </row>
    <row r="19" spans="1:12" ht="17.25" thickBot="1">
      <c r="A19" s="19"/>
      <c r="B19" s="16"/>
      <c r="C19" s="22"/>
      <c r="D19" s="16"/>
      <c r="E19" s="85"/>
      <c r="F19" s="86" t="s">
        <v>3</v>
      </c>
      <c r="G19" s="5">
        <f>G7+G11+G15</f>
        <v>2199833</v>
      </c>
      <c r="H19" s="8" t="s">
        <v>2</v>
      </c>
      <c r="I19" s="5">
        <f>I7+I11+I15</f>
        <v>439967</v>
      </c>
      <c r="J19" s="87" t="s">
        <v>3</v>
      </c>
      <c r="K19" s="62">
        <f>K7+K11+K15</f>
        <v>2639800</v>
      </c>
      <c r="L19" s="63">
        <f t="shared" si="0"/>
        <v>0.2000001818319845</v>
      </c>
    </row>
  </sheetData>
  <sheetProtection/>
  <mergeCells count="23">
    <mergeCell ref="F3:G3"/>
    <mergeCell ref="H3:I3"/>
    <mergeCell ref="J3:K3"/>
    <mergeCell ref="A4:A7"/>
    <mergeCell ref="B4:B7"/>
    <mergeCell ref="C4:C7"/>
    <mergeCell ref="D4:D7"/>
    <mergeCell ref="E4:E7"/>
    <mergeCell ref="A8:A11"/>
    <mergeCell ref="B8:B11"/>
    <mergeCell ref="C8:C11"/>
    <mergeCell ref="D8:D11"/>
    <mergeCell ref="E8:E11"/>
    <mergeCell ref="A12:A15"/>
    <mergeCell ref="B12:B15"/>
    <mergeCell ref="C12:C15"/>
    <mergeCell ref="D12:D15"/>
    <mergeCell ref="E12:E15"/>
    <mergeCell ref="A16:A19"/>
    <mergeCell ref="B16:B19"/>
    <mergeCell ref="C16:C19"/>
    <mergeCell ref="D16:D19"/>
    <mergeCell ref="E16:E1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21"/>
  <sheetViews>
    <sheetView tabSelected="1" zoomScalePageLayoutView="0" workbookViewId="0" topLeftCell="A1">
      <selection activeCell="L11" sqref="L11"/>
    </sheetView>
  </sheetViews>
  <sheetFormatPr defaultColWidth="9.00390625" defaultRowHeight="16.5"/>
  <cols>
    <col min="1" max="3" width="9.00390625" style="68" customWidth="1"/>
    <col min="4" max="4" width="12.375" style="68" customWidth="1"/>
    <col min="5" max="5" width="9.00390625" style="68" customWidth="1"/>
    <col min="6" max="6" width="11.875" style="68" customWidth="1"/>
    <col min="7" max="7" width="9.00390625" style="68" customWidth="1"/>
    <col min="8" max="8" width="12.00390625" style="68" customWidth="1"/>
    <col min="9" max="16384" width="9.00390625" style="68" customWidth="1"/>
  </cols>
  <sheetData>
    <row r="1" spans="1:9" ht="42.75" customHeight="1">
      <c r="A1" s="45" t="s">
        <v>110</v>
      </c>
      <c r="B1" s="45" t="s">
        <v>111</v>
      </c>
      <c r="C1" s="114" t="s">
        <v>112</v>
      </c>
      <c r="D1" s="114"/>
      <c r="E1" s="114" t="s">
        <v>113</v>
      </c>
      <c r="F1" s="114"/>
      <c r="G1" s="114" t="s">
        <v>114</v>
      </c>
      <c r="H1" s="114"/>
      <c r="I1" s="115" t="s">
        <v>115</v>
      </c>
    </row>
    <row r="2" spans="1:9" ht="16.5">
      <c r="A2" s="116" t="s">
        <v>116</v>
      </c>
      <c r="B2" s="117">
        <v>1</v>
      </c>
      <c r="C2" s="44" t="s">
        <v>6</v>
      </c>
      <c r="D2" s="42">
        <f>'師範學院'!G8</f>
        <v>28430</v>
      </c>
      <c r="E2" s="118" t="s">
        <v>6</v>
      </c>
      <c r="F2" s="42">
        <f>'師範學院'!I8</f>
        <v>5685</v>
      </c>
      <c r="G2" s="118" t="s">
        <v>6</v>
      </c>
      <c r="H2" s="42">
        <f>'師範學院'!K8</f>
        <v>34115</v>
      </c>
      <c r="I2" s="119">
        <f>F2/D2</f>
        <v>0.19996482588814632</v>
      </c>
    </row>
    <row r="3" spans="1:9" ht="16.5">
      <c r="A3" s="116"/>
      <c r="B3" s="117"/>
      <c r="C3" s="44" t="s">
        <v>7</v>
      </c>
      <c r="D3" s="46">
        <v>0</v>
      </c>
      <c r="E3" s="118" t="s">
        <v>7</v>
      </c>
      <c r="F3" s="46">
        <v>0</v>
      </c>
      <c r="G3" s="118" t="s">
        <v>7</v>
      </c>
      <c r="H3" s="46">
        <v>0</v>
      </c>
      <c r="I3" s="119"/>
    </row>
    <row r="4" spans="1:9" ht="16.5">
      <c r="A4" s="116"/>
      <c r="B4" s="117"/>
      <c r="C4" s="44" t="s">
        <v>8</v>
      </c>
      <c r="D4" s="46">
        <v>0</v>
      </c>
      <c r="E4" s="118" t="s">
        <v>8</v>
      </c>
      <c r="F4" s="46">
        <v>0</v>
      </c>
      <c r="G4" s="118" t="s">
        <v>8</v>
      </c>
      <c r="H4" s="46">
        <v>0</v>
      </c>
      <c r="I4" s="119"/>
    </row>
    <row r="5" spans="1:9" ht="16.5">
      <c r="A5" s="116"/>
      <c r="B5" s="117"/>
      <c r="C5" s="120" t="s">
        <v>3</v>
      </c>
      <c r="D5" s="43">
        <f>SUM(D2:D4)</f>
        <v>28430</v>
      </c>
      <c r="E5" s="121" t="s">
        <v>36</v>
      </c>
      <c r="F5" s="43">
        <f>SUM(F2:F4)</f>
        <v>5685</v>
      </c>
      <c r="G5" s="122" t="s">
        <v>3</v>
      </c>
      <c r="H5" s="43">
        <f>SUM(H2:H4)</f>
        <v>34115</v>
      </c>
      <c r="I5" s="119">
        <f aca="true" t="shared" si="0" ref="I3:I21">F5/D5</f>
        <v>0.19996482588814632</v>
      </c>
    </row>
    <row r="6" spans="1:9" ht="16.5">
      <c r="A6" s="116" t="s">
        <v>117</v>
      </c>
      <c r="B6" s="123">
        <v>7</v>
      </c>
      <c r="C6" s="124" t="s">
        <v>6</v>
      </c>
      <c r="D6" s="113">
        <f>'農學院'!G32</f>
        <v>2556585</v>
      </c>
      <c r="E6" s="125" t="s">
        <v>6</v>
      </c>
      <c r="F6" s="113">
        <f>'農學院'!I32</f>
        <v>511315</v>
      </c>
      <c r="G6" s="125" t="s">
        <v>6</v>
      </c>
      <c r="H6" s="113">
        <f>'農學院'!K32</f>
        <v>3067900</v>
      </c>
      <c r="I6" s="119">
        <f t="shared" si="0"/>
        <v>0.1999992177064326</v>
      </c>
    </row>
    <row r="7" spans="1:9" ht="16.5">
      <c r="A7" s="116"/>
      <c r="B7" s="123"/>
      <c r="C7" s="44" t="s">
        <v>7</v>
      </c>
      <c r="D7" s="42">
        <f>'農學院'!G33</f>
        <v>1650000</v>
      </c>
      <c r="E7" s="118" t="s">
        <v>7</v>
      </c>
      <c r="F7" s="42">
        <f>'農學院'!I33</f>
        <v>330000</v>
      </c>
      <c r="G7" s="118" t="s">
        <v>7</v>
      </c>
      <c r="H7" s="42">
        <f>'農學院'!K33</f>
        <v>1980000</v>
      </c>
      <c r="I7" s="119">
        <f t="shared" si="0"/>
        <v>0.2</v>
      </c>
    </row>
    <row r="8" spans="1:9" ht="16.5">
      <c r="A8" s="116"/>
      <c r="B8" s="123"/>
      <c r="C8" s="44" t="s">
        <v>8</v>
      </c>
      <c r="D8" s="42">
        <f>'農學院'!G34</f>
        <v>1215001</v>
      </c>
      <c r="E8" s="118" t="s">
        <v>8</v>
      </c>
      <c r="F8" s="42">
        <f>'農學院'!I34</f>
        <v>242999</v>
      </c>
      <c r="G8" s="118" t="s">
        <v>8</v>
      </c>
      <c r="H8" s="42">
        <f>'農學院'!K34</f>
        <v>1458000</v>
      </c>
      <c r="I8" s="119">
        <f t="shared" si="0"/>
        <v>0.1999990123464919</v>
      </c>
    </row>
    <row r="9" spans="1:9" ht="16.5">
      <c r="A9" s="116"/>
      <c r="B9" s="123"/>
      <c r="C9" s="120" t="s">
        <v>3</v>
      </c>
      <c r="D9" s="43">
        <f>SUM(D6:D8)</f>
        <v>5421586</v>
      </c>
      <c r="E9" s="121" t="s">
        <v>36</v>
      </c>
      <c r="F9" s="43">
        <f>SUM(F6:F8)</f>
        <v>1084314</v>
      </c>
      <c r="G9" s="122" t="s">
        <v>3</v>
      </c>
      <c r="H9" s="43">
        <f>SUM(H6:H8)</f>
        <v>6505900</v>
      </c>
      <c r="I9" s="119">
        <f t="shared" si="0"/>
        <v>0.19999940976680994</v>
      </c>
    </row>
    <row r="10" spans="1:9" ht="16.5">
      <c r="A10" s="116" t="s">
        <v>118</v>
      </c>
      <c r="B10" s="123">
        <v>18</v>
      </c>
      <c r="C10" s="44" t="s">
        <v>6</v>
      </c>
      <c r="D10" s="42">
        <f>'理工學院'!G46</f>
        <v>5694903</v>
      </c>
      <c r="E10" s="118" t="s">
        <v>6</v>
      </c>
      <c r="F10" s="42">
        <f>'理工學院'!I46</f>
        <v>1135783</v>
      </c>
      <c r="G10" s="118" t="s">
        <v>6</v>
      </c>
      <c r="H10" s="42">
        <f>'理工學院'!K46</f>
        <v>6830686</v>
      </c>
      <c r="I10" s="119">
        <f t="shared" si="0"/>
        <v>0.19943851545847224</v>
      </c>
    </row>
    <row r="11" spans="1:9" ht="16.5">
      <c r="A11" s="116"/>
      <c r="B11" s="123"/>
      <c r="C11" s="44" t="s">
        <v>7</v>
      </c>
      <c r="D11" s="42">
        <f>'理工學院'!G47</f>
        <v>3099499</v>
      </c>
      <c r="E11" s="118" t="s">
        <v>7</v>
      </c>
      <c r="F11" s="42">
        <f>'理工學院'!I47</f>
        <v>617582</v>
      </c>
      <c r="G11" s="118" t="s">
        <v>7</v>
      </c>
      <c r="H11" s="42">
        <f>'理工學院'!K47</f>
        <v>3717081</v>
      </c>
      <c r="I11" s="119">
        <f t="shared" si="0"/>
        <v>0.1992522017267952</v>
      </c>
    </row>
    <row r="12" spans="1:9" ht="16.5">
      <c r="A12" s="116"/>
      <c r="B12" s="123"/>
      <c r="C12" s="44" t="s">
        <v>8</v>
      </c>
      <c r="D12" s="42">
        <f>'理工學院'!G48</f>
        <v>415000</v>
      </c>
      <c r="E12" s="118" t="s">
        <v>8</v>
      </c>
      <c r="F12" s="42">
        <f>'理工學院'!I48</f>
        <v>83000</v>
      </c>
      <c r="G12" s="118" t="s">
        <v>8</v>
      </c>
      <c r="H12" s="42">
        <f>'理工學院'!K48</f>
        <v>498000</v>
      </c>
      <c r="I12" s="119">
        <f t="shared" si="0"/>
        <v>0.2</v>
      </c>
    </row>
    <row r="13" spans="1:9" ht="16.5">
      <c r="A13" s="116"/>
      <c r="B13" s="123"/>
      <c r="C13" s="120" t="s">
        <v>3</v>
      </c>
      <c r="D13" s="43">
        <f>SUM(D10:D12)</f>
        <v>9209402</v>
      </c>
      <c r="E13" s="121" t="s">
        <v>36</v>
      </c>
      <c r="F13" s="43">
        <f>SUM(F10:F12)</f>
        <v>1836365</v>
      </c>
      <c r="G13" s="122" t="s">
        <v>3</v>
      </c>
      <c r="H13" s="43">
        <f>SUM(H10:H12)</f>
        <v>11045767</v>
      </c>
      <c r="I13" s="119">
        <f t="shared" si="0"/>
        <v>0.1994011120374591</v>
      </c>
    </row>
    <row r="14" spans="1:9" ht="16.5">
      <c r="A14" s="126" t="s">
        <v>119</v>
      </c>
      <c r="B14" s="123">
        <v>3</v>
      </c>
      <c r="C14" s="44" t="s">
        <v>6</v>
      </c>
      <c r="D14" s="42">
        <f>'生命科學院'!G16</f>
        <v>766499</v>
      </c>
      <c r="E14" s="118" t="s">
        <v>6</v>
      </c>
      <c r="F14" s="42">
        <f>'生命科學院'!I16</f>
        <v>153301</v>
      </c>
      <c r="G14" s="118" t="s">
        <v>6</v>
      </c>
      <c r="H14" s="42">
        <f>'生命科學院'!K16</f>
        <v>919800</v>
      </c>
      <c r="I14" s="119">
        <f t="shared" si="0"/>
        <v>0.20000156555977242</v>
      </c>
    </row>
    <row r="15" spans="1:9" ht="16.5">
      <c r="A15" s="127"/>
      <c r="B15" s="123"/>
      <c r="C15" s="44" t="s">
        <v>7</v>
      </c>
      <c r="D15" s="42">
        <f>'生命科學院'!G17</f>
        <v>866667</v>
      </c>
      <c r="E15" s="118" t="s">
        <v>7</v>
      </c>
      <c r="F15" s="42">
        <f>'生命科學院'!I17</f>
        <v>173333</v>
      </c>
      <c r="G15" s="118" t="s">
        <v>7</v>
      </c>
      <c r="H15" s="42">
        <f>'生命科學院'!K17</f>
        <v>1040000</v>
      </c>
      <c r="I15" s="119">
        <f t="shared" si="0"/>
        <v>0.19999953846171598</v>
      </c>
    </row>
    <row r="16" spans="1:9" ht="16.5">
      <c r="A16" s="127"/>
      <c r="B16" s="123"/>
      <c r="C16" s="44" t="s">
        <v>8</v>
      </c>
      <c r="D16" s="42">
        <f>'生命科學院'!G18</f>
        <v>566667</v>
      </c>
      <c r="E16" s="118" t="s">
        <v>8</v>
      </c>
      <c r="F16" s="42">
        <f>'生命科學院'!I18</f>
        <v>113333</v>
      </c>
      <c r="G16" s="118" t="s">
        <v>8</v>
      </c>
      <c r="H16" s="42">
        <f>'生命科學院'!K18</f>
        <v>680000</v>
      </c>
      <c r="I16" s="119">
        <f t="shared" si="0"/>
        <v>0.19999929411806228</v>
      </c>
    </row>
    <row r="17" spans="1:9" ht="16.5">
      <c r="A17" s="128"/>
      <c r="B17" s="123"/>
      <c r="C17" s="120" t="s">
        <v>3</v>
      </c>
      <c r="D17" s="43">
        <f>SUM(D14:D16)</f>
        <v>2199833</v>
      </c>
      <c r="E17" s="121" t="s">
        <v>36</v>
      </c>
      <c r="F17" s="43">
        <f>SUM(F14:F16)</f>
        <v>439967</v>
      </c>
      <c r="G17" s="122" t="s">
        <v>3</v>
      </c>
      <c r="H17" s="43">
        <f>SUM(H14:H16)</f>
        <v>2639800</v>
      </c>
      <c r="I17" s="119">
        <f t="shared" si="0"/>
        <v>0.2000001818319845</v>
      </c>
    </row>
    <row r="18" spans="1:9" ht="16.5">
      <c r="A18" s="116" t="s">
        <v>120</v>
      </c>
      <c r="B18" s="123">
        <f>SUM(B2:B17)</f>
        <v>29</v>
      </c>
      <c r="C18" s="44" t="s">
        <v>6</v>
      </c>
      <c r="D18" s="42">
        <f>D2+D6+D10+D14</f>
        <v>9046417</v>
      </c>
      <c r="E18" s="118" t="s">
        <v>6</v>
      </c>
      <c r="F18" s="42">
        <f>F2+F6+F10+F14</f>
        <v>1806084</v>
      </c>
      <c r="G18" s="118" t="s">
        <v>6</v>
      </c>
      <c r="H18" s="42">
        <f>H2+H6+H10+H14</f>
        <v>10852501</v>
      </c>
      <c r="I18" s="119">
        <f t="shared" si="0"/>
        <v>0.19964633511809152</v>
      </c>
    </row>
    <row r="19" spans="1:9" ht="16.5">
      <c r="A19" s="116"/>
      <c r="B19" s="123"/>
      <c r="C19" s="44" t="s">
        <v>7</v>
      </c>
      <c r="D19" s="42">
        <f>D7+D11+D15</f>
        <v>5616166</v>
      </c>
      <c r="E19" s="118" t="s">
        <v>7</v>
      </c>
      <c r="F19" s="42">
        <f>F7+F11+F15</f>
        <v>1120915</v>
      </c>
      <c r="G19" s="118" t="s">
        <v>7</v>
      </c>
      <c r="H19" s="42">
        <f>H7+H11+H15</f>
        <v>6737081</v>
      </c>
      <c r="I19" s="119">
        <f t="shared" si="0"/>
        <v>0.19958722730061754</v>
      </c>
    </row>
    <row r="20" spans="1:9" ht="16.5">
      <c r="A20" s="116"/>
      <c r="B20" s="123"/>
      <c r="C20" s="44" t="s">
        <v>8</v>
      </c>
      <c r="D20" s="42">
        <f>D8+D12+D16</f>
        <v>2196668</v>
      </c>
      <c r="E20" s="118" t="s">
        <v>8</v>
      </c>
      <c r="F20" s="42">
        <f>F8+F12+F16</f>
        <v>439332</v>
      </c>
      <c r="G20" s="118" t="s">
        <v>8</v>
      </c>
      <c r="H20" s="42">
        <f>H8+H12+H16</f>
        <v>2636000</v>
      </c>
      <c r="I20" s="119">
        <f t="shared" si="0"/>
        <v>0.19999927162411435</v>
      </c>
    </row>
    <row r="21" spans="1:9" ht="16.5">
      <c r="A21" s="116"/>
      <c r="B21" s="123"/>
      <c r="C21" s="120" t="s">
        <v>3</v>
      </c>
      <c r="D21" s="43">
        <f>D5+D9+D13+D17</f>
        <v>16859251</v>
      </c>
      <c r="E21" s="121" t="s">
        <v>36</v>
      </c>
      <c r="F21" s="43">
        <f>SUM(F18:F20)</f>
        <v>3366331</v>
      </c>
      <c r="G21" s="122" t="s">
        <v>3</v>
      </c>
      <c r="H21" s="43">
        <f>SUM(H18:H20)</f>
        <v>20225582</v>
      </c>
      <c r="I21" s="119">
        <f t="shared" si="0"/>
        <v>0.1996726307710823</v>
      </c>
    </row>
  </sheetData>
  <sheetProtection/>
  <mergeCells count="13">
    <mergeCell ref="A14:A17"/>
    <mergeCell ref="B14:B17"/>
    <mergeCell ref="A18:A21"/>
    <mergeCell ref="B18:B21"/>
    <mergeCell ref="A2:A5"/>
    <mergeCell ref="B2:B5"/>
    <mergeCell ref="C1:D1"/>
    <mergeCell ref="E1:F1"/>
    <mergeCell ref="G1:H1"/>
    <mergeCell ref="A6:A9"/>
    <mergeCell ref="B6:B9"/>
    <mergeCell ref="A10:A13"/>
    <mergeCell ref="B10:B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ncyu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ncyu_user</dc:creator>
  <cp:keywords/>
  <dc:description/>
  <cp:lastModifiedBy>user</cp:lastModifiedBy>
  <cp:lastPrinted>2013-12-18T01:40:24Z</cp:lastPrinted>
  <dcterms:created xsi:type="dcterms:W3CDTF">2009-11-19T03:11:22Z</dcterms:created>
  <dcterms:modified xsi:type="dcterms:W3CDTF">2013-12-18T09:29:59Z</dcterms:modified>
  <cp:category/>
  <cp:version/>
  <cp:contentType/>
  <cp:contentStatus/>
</cp:coreProperties>
</file>